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55" windowWidth="15360" windowHeight="9060" tabRatio="754" activeTab="0"/>
  </bookViews>
  <sheets>
    <sheet name="RequestDatabaseTracking" sheetId="1" r:id="rId1"/>
    <sheet name="WeeklyView (2)" sheetId="2" state="hidden" r:id="rId2"/>
    <sheet name="WeeklyView" sheetId="3" state="hidden" r:id="rId3"/>
    <sheet name="WeekNumber2" sheetId="4" state="hidden" r:id="rId4"/>
  </sheets>
  <externalReferences>
    <externalReference r:id="rId7"/>
    <externalReference r:id="rId8"/>
    <externalReference r:id="rId9"/>
    <externalReference r:id="rId10"/>
    <externalReference r:id="rId11"/>
    <externalReference r:id="rId12"/>
    <externalReference r:id="rId13"/>
  </externalReferences>
  <definedNames>
    <definedName name="km1" localSheetId="3">#REF!</definedName>
    <definedName name="km1">#REF!</definedName>
    <definedName name="L10参照範囲">'[3]集計'!$A$1:$E$213</definedName>
    <definedName name="L12CNO0180">'[5]ALL 4～9'!#REF!</definedName>
    <definedName name="L12CNO0190">'[5]ALL 4～9'!#REF!</definedName>
    <definedName name="L12SRCV0010">'[5]ALL 4～9'!#REF!</definedName>
    <definedName name="L12SRCV0020">'[5]ALL 4～9'!#REF!</definedName>
    <definedName name="L12SRCV0030">'[5]ALL 4～9'!#REF!</definedName>
    <definedName name="L12SRCV0040">'[5]ALL 4～9'!#REF!</definedName>
    <definedName name="L12SRCV0050">'[5]ALL 4～9'!#REF!</definedName>
    <definedName name="L12SRCV0060">'[5]ALL 4～9'!#REF!</definedName>
    <definedName name="L12SRCV0080">'[5]ALL 4～9'!#REF!</definedName>
    <definedName name="L12SRCV0180">'[5]ALL 4～9'!#REF!</definedName>
    <definedName name="L12参照範囲">'[4]集計'!$A$1:$E$216</definedName>
    <definedName name="_xlnm.Print_Area" localSheetId="2">'WeeklyView'!$B$3:$C$24</definedName>
    <definedName name="_xlnm.Print_Area" localSheetId="1">'WeeklyView (2)'!$B$3:$C$24</definedName>
    <definedName name="_xlnm.Print_Area" localSheetId="3">'WeekNumber2'!$B$1:$AH$3</definedName>
    <definedName name="_xlnm.Print_Titles" localSheetId="0">'RequestDatabaseTracking'!$5:$6</definedName>
    <definedName name="Z_DB1D19A5_A39F_11D1_BE4C_00A024FF3BB4_.wvu.PrintArea" localSheetId="3" hidden="1">'WeekNumber2'!$B$1:$C$3</definedName>
    <definedName name="異動区分" localSheetId="3">#REF!</definedName>
    <definedName name="異動区分">#REF!</definedName>
    <definedName name="資格コード" localSheetId="3">#REF!</definedName>
    <definedName name="資格コード">#REF!</definedName>
    <definedName name="事業所コード" localSheetId="3">#REF!</definedName>
    <definedName name="事業所コード">#REF!</definedName>
    <definedName name="本給">#REF!</definedName>
  </definedNames>
  <calcPr fullCalcOnLoad="1"/>
</workbook>
</file>

<file path=xl/comments1.xml><?xml version="1.0" encoding="utf-8"?>
<comments xmlns="http://schemas.openxmlformats.org/spreadsheetml/2006/main">
  <authors>
    <author>栃木研究所</author>
  </authors>
  <commentList>
    <comment ref="AE7" authorId="0">
      <text>
        <r>
          <rPr>
            <b/>
            <sz val="9"/>
            <rFont val="ＭＳ Ｐゴシック"/>
            <family val="3"/>
          </rPr>
          <t>Ken Matsuoka:
Estimated Weeks</t>
        </r>
      </text>
    </comment>
    <comment ref="E8" authorId="0">
      <text>
        <r>
          <rPr>
            <b/>
            <sz val="9"/>
            <rFont val="ＭＳ Ｐゴシック"/>
            <family val="3"/>
          </rPr>
          <t xml:space="preserve">Ken Matsuoka:
</t>
        </r>
        <r>
          <rPr>
            <sz val="9"/>
            <rFont val="ＭＳ Ｐゴシック"/>
            <family val="3"/>
          </rPr>
          <t>Delete on completion
when cells in column F
is filled with date</t>
        </r>
      </text>
    </comment>
  </commentList>
</comments>
</file>

<file path=xl/comments2.xml><?xml version="1.0" encoding="utf-8"?>
<comments xmlns="http://schemas.openxmlformats.org/spreadsheetml/2006/main">
  <authors>
    <author>栃木研究所</author>
  </authors>
  <commentList>
    <comment ref="C1" authorId="0">
      <text>
        <r>
          <rPr>
            <sz val="9"/>
            <rFont val="ＭＳ Ｐゴシック"/>
            <family val="3"/>
          </rPr>
          <t xml:space="preserve">Ken Matsuoka:
Enter date eg. 2002/10/1
</t>
        </r>
      </text>
    </comment>
    <comment ref="J27" authorId="0">
      <text>
        <r>
          <rPr>
            <b/>
            <sz val="9"/>
            <rFont val="ＭＳ Ｐゴシック"/>
            <family val="3"/>
          </rPr>
          <t>Ken Matsuoka:
Estimated Weeks</t>
        </r>
      </text>
    </comment>
  </commentList>
</comments>
</file>

<file path=xl/comments3.xml><?xml version="1.0" encoding="utf-8"?>
<comments xmlns="http://schemas.openxmlformats.org/spreadsheetml/2006/main">
  <authors>
    <author>栃木研究所</author>
  </authors>
  <commentList>
    <comment ref="C1" authorId="0">
      <text>
        <r>
          <rPr>
            <sz val="9"/>
            <rFont val="ＭＳ Ｐゴシック"/>
            <family val="3"/>
          </rPr>
          <t xml:space="preserve">Ken Matsuoka:
Enter date eg. 2002/10/1
</t>
        </r>
      </text>
    </comment>
  </commentList>
</comments>
</file>

<file path=xl/comments4.xml><?xml version="1.0" encoding="utf-8"?>
<comments xmlns="http://schemas.openxmlformats.org/spreadsheetml/2006/main">
  <authors>
    <author>松岡</author>
    <author>Matsuoka</author>
  </authors>
  <commentList>
    <comment ref="B1" authorId="0">
      <text>
        <r>
          <rPr>
            <b/>
            <sz val="9"/>
            <rFont val="ＭＳ Ｐゴシック"/>
            <family val="3"/>
          </rPr>
          <t xml:space="preserve">K Matsuoka: </t>
        </r>
        <r>
          <rPr>
            <sz val="9"/>
            <rFont val="ＭＳ Ｐゴシック"/>
            <family val="3"/>
          </rPr>
          <t>Enter the date eg.  1999/12/24</t>
        </r>
      </text>
    </comment>
    <comment ref="E1" authorId="1">
      <text>
        <r>
          <rPr>
            <b/>
            <sz val="9"/>
            <rFont val="ＭＳ Ｐゴシック"/>
            <family val="3"/>
          </rPr>
          <t xml:space="preserve">Ken Matsuoka:
</t>
        </r>
        <r>
          <rPr>
            <sz val="9"/>
            <rFont val="ＭＳ Ｐゴシック"/>
            <family val="3"/>
          </rPr>
          <t xml:space="preserve">yyy/m ex. 2002/7
</t>
        </r>
      </text>
    </comment>
  </commentList>
</comments>
</file>

<file path=xl/sharedStrings.xml><?xml version="1.0" encoding="utf-8"?>
<sst xmlns="http://schemas.openxmlformats.org/spreadsheetml/2006/main" count="149" uniqueCount="42">
  <si>
    <t>April</t>
  </si>
  <si>
    <t>May</t>
  </si>
  <si>
    <t>June</t>
  </si>
  <si>
    <t>July</t>
  </si>
  <si>
    <t>August</t>
  </si>
  <si>
    <t>September</t>
  </si>
  <si>
    <t>October</t>
  </si>
  <si>
    <t>November</t>
  </si>
  <si>
    <t>December</t>
  </si>
  <si>
    <t>February</t>
  </si>
  <si>
    <t>March</t>
  </si>
  <si>
    <t>Finish</t>
  </si>
  <si>
    <t>Nights</t>
  </si>
  <si>
    <t>A</t>
  </si>
  <si>
    <t>B</t>
  </si>
  <si>
    <t>C</t>
  </si>
  <si>
    <t>D</t>
  </si>
  <si>
    <t>QF</t>
  </si>
  <si>
    <r>
      <t>S</t>
    </r>
    <r>
      <rPr>
        <sz val="11"/>
        <rFont val="ＭＳ Ｐゴシック"/>
        <family val="0"/>
      </rPr>
      <t>F</t>
    </r>
  </si>
  <si>
    <r>
      <t>P</t>
    </r>
    <r>
      <rPr>
        <sz val="11"/>
        <rFont val="ＭＳ Ｐゴシック"/>
        <family val="0"/>
      </rPr>
      <t>o</t>
    </r>
  </si>
  <si>
    <t>F</t>
  </si>
  <si>
    <t>January</t>
  </si>
  <si>
    <t xml:space="preserve"> </t>
  </si>
  <si>
    <t>Date</t>
  </si>
  <si>
    <t>Requester</t>
  </si>
  <si>
    <t>Request</t>
  </si>
  <si>
    <t>Completion Date</t>
  </si>
  <si>
    <t>Weeks estimated</t>
  </si>
  <si>
    <t>Week Number</t>
  </si>
  <si>
    <t>Week</t>
  </si>
  <si>
    <t>Weeks 
estimated</t>
  </si>
  <si>
    <t>Lapse</t>
  </si>
  <si>
    <t>Next Year</t>
  </si>
  <si>
    <t>WK</t>
  </si>
  <si>
    <t>WK</t>
  </si>
  <si>
    <t>Cell E1</t>
  </si>
  <si>
    <t>REQUEST DATABASE TRACKING</t>
  </si>
  <si>
    <t>http://excelcalendar.com/</t>
  </si>
  <si>
    <t>Cell F7:</t>
  </si>
  <si>
    <t>Ken</t>
  </si>
  <si>
    <t>Pay back full amount Rune mortgage</t>
  </si>
  <si>
    <t>Pay back full amount Freeden mortgage</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</si>
</sst>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 d"/>
    <numFmt numFmtId="180" formatCode="ddd\ mmm\ d"/>
    <numFmt numFmtId="181" formatCode="ddd"/>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m/d/yyyy"/>
    <numFmt numFmtId="191" formatCode="m/d"/>
    <numFmt numFmtId="192" formatCode="mmm\ yyyy"/>
    <numFmt numFmtId="193" formatCode="mmm"/>
    <numFmt numFmtId="194" formatCode="d"/>
    <numFmt numFmtId="195" formatCode="mmm\ d\ yyyy"/>
    <numFmt numFmtId="196" formatCode="m&quot;月&quot;"/>
    <numFmt numFmtId="197" formatCode="mmm\ d\,\ yyyy"/>
    <numFmt numFmtId="198" formatCode="mmm\ \ yyyy"/>
    <numFmt numFmtId="199" formatCode="h:mm\ AM/PM\ ddd\ mmm\.\ d\,\ yyyy"/>
    <numFmt numFmtId="200" formatCode="0_ "/>
    <numFmt numFmtId="201" formatCode="ggge&quot;年&quot;"/>
    <numFmt numFmtId="202" formatCode="ddd\ mmm\ d\,\ yyyy"/>
    <numFmt numFmtId="203" formatCode="h:mm\ AM/PM\ ddd\ m/d/yyyy"/>
    <numFmt numFmtId="204" formatCode="0_);[Red]\(0\)"/>
    <numFmt numFmtId="205" formatCode="\ d"/>
    <numFmt numFmtId="206" formatCode="&quot;&quot;"/>
    <numFmt numFmtId="207" formatCode="yyyy/m"/>
    <numFmt numFmtId="208" formatCode="m/d/yy\ h:mm:ss\ AM/PM"/>
    <numFmt numFmtId="209" formatCode="mmm\ yy"/>
    <numFmt numFmtId="210" formatCode="mmm\-yyyy"/>
    <numFmt numFmtId="211" formatCode="\'\'\'"/>
    <numFmt numFmtId="212" formatCode="yyyy"/>
    <numFmt numFmtId="213" formatCode="h:mm\ AM/PM\ ddd\ mmm/d/yyyy"/>
    <numFmt numFmtId="214" formatCode="h:mm\ AM/PM\ ddd\ mmm\ d\,\ yyyy"/>
    <numFmt numFmtId="215" formatCode="mmm\ d\ "/>
    <numFmt numFmtId="216" formatCode="\ d\ dddd"/>
    <numFmt numFmtId="217" formatCode="\ d\ \ dddd"/>
    <numFmt numFmtId="218" formatCode="dddd\ \ d"/>
    <numFmt numFmtId="219" formatCode="mmmm\ yyyy"/>
    <numFmt numFmtId="220" formatCode="mmmm"/>
    <numFmt numFmtId="221" formatCode="dddd\ \ mmmm\ d"/>
    <numFmt numFmtId="222" formatCode="mmmm\ \ d\ \ dddd"/>
    <numFmt numFmtId="223" formatCode="d\ \ dddd"/>
    <numFmt numFmtId="224" formatCode="h:mm:s\ AM/PM\ ddd\ mmm\.\ d\,\ yyyy"/>
    <numFmt numFmtId="225" formatCode="dddd"/>
    <numFmt numFmtId="226" formatCode="0.000_ "/>
    <numFmt numFmtId="227" formatCode="0.00_ "/>
    <numFmt numFmtId="228" formatCode="&quot;\&quot;#,##0;\-&quot;\&quot;#,##0"/>
    <numFmt numFmtId="229" formatCode="&quot;\&quot;#,##0;[Red]\-&quot;\&quot;#,##0"/>
    <numFmt numFmtId="230" formatCode="&quot;\&quot;#,##0.00;\-&quot;\&quot;#,##0.00"/>
    <numFmt numFmtId="231" formatCode="&quot;\&quot;#,##0.00;[Red]\-&quot;\&quot;#,##0.00"/>
    <numFmt numFmtId="232" formatCode="_-&quot;\&quot;* #,##0_-;\-&quot;\&quot;* #,##0_-;_-&quot;\&quot;* &quot;-&quot;_-;_-@_-"/>
    <numFmt numFmtId="233" formatCode="_-* #,##0_-;\-* #,##0_-;_-* &quot;-&quot;_-;_-@_-"/>
    <numFmt numFmtId="234" formatCode="_-&quot;\&quot;* #,##0.00_-;\-&quot;\&quot;* #,##0.00_-;_-&quot;\&quot;* &quot;-&quot;??_-;_-@_-"/>
    <numFmt numFmtId="235" formatCode="_-* #,##0.00_-;\-* #,##0.00_-;_-* &quot;-&quot;??_-;_-@_-"/>
    <numFmt numFmtId="236" formatCode="[&lt;=999]000;000\-00"/>
  </numFmts>
  <fonts count="43">
    <font>
      <sz val="11"/>
      <name val="ＭＳ Ｐゴシック"/>
      <family val="0"/>
    </font>
    <font>
      <u val="single"/>
      <sz val="11"/>
      <color indexed="12"/>
      <name val="ＭＳ Ｐゴシック"/>
      <family val="3"/>
    </font>
    <font>
      <sz val="10"/>
      <name val="Arial"/>
      <family val="2"/>
    </font>
    <font>
      <sz val="11"/>
      <name val="ＭＳ Ｐ明朝"/>
      <family val="1"/>
    </font>
    <font>
      <u val="single"/>
      <sz val="11"/>
      <color indexed="36"/>
      <name val="ＭＳ Ｐゴシック"/>
      <family val="3"/>
    </font>
    <font>
      <sz val="6"/>
      <name val="ＭＳ Ｐゴシック"/>
      <family val="3"/>
    </font>
    <font>
      <sz val="10"/>
      <color indexed="56"/>
      <name val="ＭＳ Ｐゴシック"/>
      <family val="3"/>
    </font>
    <font>
      <sz val="11"/>
      <color indexed="56"/>
      <name val="ＭＳ Ｐゴシック"/>
      <family val="3"/>
    </font>
    <font>
      <sz val="6"/>
      <color indexed="9"/>
      <name val="ＭＳ Ｐゴシック"/>
      <family val="3"/>
    </font>
    <font>
      <sz val="11"/>
      <color indexed="9"/>
      <name val="ＭＳ Ｐゴシック"/>
      <family val="3"/>
    </font>
    <font>
      <b/>
      <sz val="12"/>
      <name val="Times New Roman"/>
      <family val="1"/>
    </font>
    <font>
      <sz val="8"/>
      <name val="Times New Roman"/>
      <family val="1"/>
    </font>
    <font>
      <sz val="8"/>
      <name val="ＭＳ Ｐゴシック"/>
      <family val="3"/>
    </font>
    <font>
      <b/>
      <u val="single"/>
      <sz val="10"/>
      <name val="Arial"/>
      <family val="2"/>
    </font>
    <font>
      <b/>
      <sz val="1"/>
      <name val="Times New Roman"/>
      <family val="1"/>
    </font>
    <font>
      <sz val="10"/>
      <name val="ＭＳ Ｐゴシック"/>
      <family val="3"/>
    </font>
    <font>
      <sz val="11"/>
      <name val="Times New Roman"/>
      <family val="1"/>
    </font>
    <font>
      <sz val="9"/>
      <name val="Times New Roman"/>
      <family val="1"/>
    </font>
    <font>
      <sz val="1"/>
      <name val="ＭＳ Ｐゴシック"/>
      <family val="3"/>
    </font>
    <font>
      <sz val="9"/>
      <name val="Arial"/>
      <family val="2"/>
    </font>
    <font>
      <sz val="1"/>
      <color indexed="9"/>
      <name val="ＭＳ Ｐゴシック"/>
      <family val="3"/>
    </font>
    <font>
      <b/>
      <sz val="1"/>
      <color indexed="9"/>
      <name val="Times New Roman"/>
      <family val="1"/>
    </font>
    <font>
      <sz val="1"/>
      <color indexed="9"/>
      <name val="Times New Roman"/>
      <family val="1"/>
    </font>
    <font>
      <sz val="9"/>
      <name val="ＭＳ Ｐゴシック"/>
      <family val="3"/>
    </font>
    <font>
      <sz val="11"/>
      <color indexed="10"/>
      <name val="ＭＳ Ｐゴシック"/>
      <family val="3"/>
    </font>
    <font>
      <sz val="12"/>
      <name val="Times New Roman"/>
      <family val="1"/>
    </font>
    <font>
      <b/>
      <sz val="9"/>
      <name val="ＭＳ Ｐゴシック"/>
      <family val="3"/>
    </font>
    <font>
      <sz val="10"/>
      <color indexed="54"/>
      <name val="ＭＳ Ｐゴシック"/>
      <family val="3"/>
    </font>
    <font>
      <b/>
      <sz val="14"/>
      <name val="Times New Roman"/>
      <family val="1"/>
    </font>
    <font>
      <i/>
      <sz val="11"/>
      <color indexed="8"/>
      <name val="Arial"/>
      <family val="2"/>
    </font>
    <font>
      <sz val="8"/>
      <color indexed="8"/>
      <name val="Arial"/>
      <family val="2"/>
    </font>
    <font>
      <sz val="12"/>
      <name val="Arial"/>
      <family val="2"/>
    </font>
    <font>
      <sz val="10"/>
      <color indexed="8"/>
      <name val="Arial"/>
      <family val="2"/>
    </font>
    <font>
      <sz val="10"/>
      <color indexed="8"/>
      <name val="ＭＳ Ｐゴシック"/>
      <family val="3"/>
    </font>
    <font>
      <b/>
      <sz val="12"/>
      <name val="Arial"/>
      <family val="2"/>
    </font>
    <font>
      <b/>
      <sz val="10"/>
      <name val="Arial"/>
      <family val="2"/>
    </font>
    <font>
      <sz val="8"/>
      <name val="Arial"/>
      <family val="2"/>
    </font>
    <font>
      <b/>
      <sz val="8"/>
      <name val="Arial"/>
      <family val="2"/>
    </font>
    <font>
      <sz val="7"/>
      <name val="Arial"/>
      <family val="2"/>
    </font>
    <font>
      <sz val="10"/>
      <name val="Times New Roman"/>
      <family val="1"/>
    </font>
    <font>
      <sz val="8"/>
      <color indexed="8"/>
      <name val="ＭＳ Ｐゴシック"/>
      <family val="3"/>
    </font>
    <font>
      <u val="single"/>
      <sz val="10"/>
      <color indexed="12"/>
      <name val="Arial"/>
      <family val="2"/>
    </font>
    <font>
      <b/>
      <sz val="8"/>
      <name val="ＭＳ Ｐゴシック"/>
      <family val="2"/>
    </font>
  </fonts>
  <fills count="12">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53"/>
        <bgColor indexed="64"/>
      </patternFill>
    </fill>
    <fill>
      <patternFill patternType="solid">
        <fgColor indexed="42"/>
        <bgColor indexed="64"/>
      </patternFill>
    </fill>
    <fill>
      <patternFill patternType="gray0625"/>
    </fill>
    <fill>
      <patternFill patternType="solid">
        <fgColor indexed="46"/>
        <bgColor indexed="64"/>
      </patternFill>
    </fill>
    <fill>
      <patternFill patternType="solid">
        <fgColor indexed="41"/>
        <bgColor indexed="64"/>
      </patternFill>
    </fill>
    <fill>
      <patternFill patternType="solid">
        <fgColor indexed="43"/>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cellStyleXfs>
  <cellXfs count="160">
    <xf numFmtId="0" fontId="0" fillId="0" borderId="0" xfId="0" applyAlignment="1">
      <alignment/>
    </xf>
    <xf numFmtId="0" fontId="0" fillId="0" borderId="0" xfId="22" applyProtection="1">
      <alignment/>
      <protection hidden="1"/>
    </xf>
    <xf numFmtId="0" fontId="0" fillId="0" borderId="0" xfId="22">
      <alignment/>
      <protection/>
    </xf>
    <xf numFmtId="14" fontId="6" fillId="2" borderId="0" xfId="25" applyNumberFormat="1" applyFont="1" applyFill="1" applyAlignment="1" applyProtection="1">
      <alignment horizontal="center"/>
      <protection locked="0"/>
    </xf>
    <xf numFmtId="0" fontId="7" fillId="3" borderId="0" xfId="25" applyNumberFormat="1" applyFont="1" applyFill="1" applyAlignment="1" applyProtection="1">
      <alignment horizontal="center" vertical="top"/>
      <protection hidden="1"/>
    </xf>
    <xf numFmtId="220" fontId="8" fillId="0" borderId="0" xfId="22" applyNumberFormat="1" applyFont="1" applyProtection="1">
      <alignment/>
      <protection hidden="1"/>
    </xf>
    <xf numFmtId="220" fontId="8" fillId="0" borderId="0" xfId="22" applyNumberFormat="1" applyFont="1">
      <alignment/>
      <protection/>
    </xf>
    <xf numFmtId="0" fontId="0" fillId="0" borderId="1" xfId="22" applyBorder="1" applyProtection="1">
      <alignment/>
      <protection hidden="1"/>
    </xf>
    <xf numFmtId="0" fontId="0" fillId="0" borderId="0" xfId="22" applyBorder="1" applyProtection="1">
      <alignment/>
      <protection hidden="1"/>
    </xf>
    <xf numFmtId="179" fontId="11" fillId="0" borderId="1" xfId="22" applyNumberFormat="1" applyFont="1" applyBorder="1" applyAlignment="1" applyProtection="1">
      <alignment horizontal="center" vertical="center"/>
      <protection hidden="1"/>
    </xf>
    <xf numFmtId="179" fontId="11" fillId="0" borderId="1" xfId="22" applyNumberFormat="1" applyFont="1" applyFill="1" applyBorder="1" applyAlignment="1" applyProtection="1">
      <alignment horizontal="center" vertical="center"/>
      <protection hidden="1"/>
    </xf>
    <xf numFmtId="0" fontId="12" fillId="0" borderId="2" xfId="22" applyFont="1" applyBorder="1" applyAlignment="1" applyProtection="1">
      <alignment horizontal="center"/>
      <protection hidden="1"/>
    </xf>
    <xf numFmtId="0" fontId="12" fillId="0" borderId="0" xfId="22" applyFont="1" applyBorder="1" applyAlignment="1" applyProtection="1">
      <alignment horizontal="center"/>
      <protection hidden="1"/>
    </xf>
    <xf numFmtId="0" fontId="13" fillId="0" borderId="3" xfId="22" applyFont="1" applyBorder="1" applyAlignment="1" applyProtection="1">
      <alignment horizontal="center" vertical="center" wrapText="1"/>
      <protection hidden="1"/>
    </xf>
    <xf numFmtId="0" fontId="12" fillId="0" borderId="1" xfId="22" applyFont="1" applyBorder="1" applyAlignment="1" applyProtection="1">
      <alignment horizontal="center"/>
      <protection hidden="1"/>
    </xf>
    <xf numFmtId="181" fontId="11" fillId="0" borderId="1" xfId="22" applyNumberFormat="1" applyFont="1" applyBorder="1" applyAlignment="1" applyProtection="1">
      <alignment horizontal="center" vertical="center"/>
      <protection hidden="1"/>
    </xf>
    <xf numFmtId="181" fontId="11" fillId="0" borderId="1" xfId="22" applyNumberFormat="1" applyFont="1" applyFill="1" applyBorder="1" applyAlignment="1" applyProtection="1">
      <alignment horizontal="center" vertical="center"/>
      <protection hidden="1"/>
    </xf>
    <xf numFmtId="223" fontId="10" fillId="0" borderId="4" xfId="23" applyNumberFormat="1" applyFont="1" applyBorder="1" applyAlignment="1" applyProtection="1">
      <alignment horizontal="left" vertical="top"/>
      <protection hidden="1"/>
    </xf>
    <xf numFmtId="218" fontId="10" fillId="0" borderId="4" xfId="23" applyNumberFormat="1" applyFont="1" applyBorder="1" applyAlignment="1" applyProtection="1">
      <alignment horizontal="right" vertical="top"/>
      <protection hidden="1"/>
    </xf>
    <xf numFmtId="218" fontId="14" fillId="0" borderId="0" xfId="23" applyNumberFormat="1" applyFont="1" applyBorder="1" applyAlignment="1" applyProtection="1">
      <alignment horizontal="right" vertical="top"/>
      <protection hidden="1"/>
    </xf>
    <xf numFmtId="14" fontId="15" fillId="0" borderId="1" xfId="23" applyNumberFormat="1" applyFont="1" applyBorder="1" applyAlignment="1" applyProtection="1">
      <alignment horizontal="center" vertical="center"/>
      <protection hidden="1"/>
    </xf>
    <xf numFmtId="0" fontId="12" fillId="0" borderId="1" xfId="22" applyNumberFormat="1" applyFont="1" applyBorder="1" applyProtection="1">
      <alignment/>
      <protection hidden="1"/>
    </xf>
    <xf numFmtId="0" fontId="17" fillId="0" borderId="4" xfId="22" applyFont="1" applyBorder="1" applyAlignment="1" applyProtection="1">
      <alignment horizontal="center" vertical="top" wrapText="1"/>
      <protection hidden="1"/>
    </xf>
    <xf numFmtId="0" fontId="18" fillId="0" borderId="0" xfId="22" applyFont="1" applyProtection="1">
      <alignment/>
      <protection hidden="1"/>
    </xf>
    <xf numFmtId="0" fontId="19" fillId="4" borderId="0" xfId="0" applyFont="1" applyFill="1" applyAlignment="1">
      <alignment wrapText="1"/>
    </xf>
    <xf numFmtId="0" fontId="20" fillId="0" borderId="0" xfId="22" applyFont="1" applyProtection="1">
      <alignment/>
      <protection hidden="1"/>
    </xf>
    <xf numFmtId="0" fontId="12" fillId="0" borderId="5" xfId="22" applyNumberFormat="1" applyFont="1" applyBorder="1" applyProtection="1">
      <alignment/>
      <protection hidden="1"/>
    </xf>
    <xf numFmtId="223" fontId="10" fillId="0" borderId="6" xfId="23" applyNumberFormat="1" applyFont="1" applyBorder="1" applyAlignment="1" applyProtection="1">
      <alignment horizontal="left" vertical="top"/>
      <protection hidden="1"/>
    </xf>
    <xf numFmtId="218" fontId="10" fillId="0" borderId="6" xfId="23" applyNumberFormat="1" applyFont="1" applyBorder="1" applyAlignment="1" applyProtection="1">
      <alignment horizontal="right" vertical="top"/>
      <protection hidden="1"/>
    </xf>
    <xf numFmtId="218" fontId="21" fillId="0" borderId="0" xfId="23" applyNumberFormat="1" applyFont="1" applyBorder="1" applyAlignment="1" applyProtection="1">
      <alignment horizontal="right" vertical="top"/>
      <protection hidden="1"/>
    </xf>
    <xf numFmtId="0" fontId="0" fillId="0" borderId="5" xfId="22" applyBorder="1" applyProtection="1">
      <alignment/>
      <protection hidden="1"/>
    </xf>
    <xf numFmtId="0" fontId="22" fillId="0" borderId="0" xfId="22" applyFont="1" applyBorder="1" applyAlignment="1" applyProtection="1">
      <alignment horizontal="center" vertical="top" wrapText="1"/>
      <protection hidden="1"/>
    </xf>
    <xf numFmtId="0" fontId="17" fillId="0" borderId="5" xfId="22" applyFont="1" applyBorder="1" applyAlignment="1" applyProtection="1">
      <alignment horizontal="center" vertical="top" wrapText="1"/>
      <protection hidden="1"/>
    </xf>
    <xf numFmtId="216" fontId="10" fillId="0" borderId="0" xfId="22" applyNumberFormat="1" applyFont="1" applyBorder="1" applyAlignment="1" applyProtection="1">
      <alignment horizontal="left"/>
      <protection hidden="1"/>
    </xf>
    <xf numFmtId="0" fontId="22" fillId="0" borderId="7" xfId="22" applyNumberFormat="1" applyFont="1" applyBorder="1" applyAlignment="1" applyProtection="1">
      <alignment horizontal="center" vertical="top" wrapText="1"/>
      <protection hidden="1"/>
    </xf>
    <xf numFmtId="0" fontId="20" fillId="0" borderId="7" xfId="22" applyNumberFormat="1" applyFont="1" applyBorder="1" applyProtection="1">
      <alignment/>
      <protection hidden="1"/>
    </xf>
    <xf numFmtId="0" fontId="12" fillId="0" borderId="0" xfId="22" applyNumberFormat="1" applyFont="1" applyBorder="1" applyProtection="1">
      <alignment/>
      <protection hidden="1"/>
    </xf>
    <xf numFmtId="0" fontId="12" fillId="0" borderId="8" xfId="22" applyNumberFormat="1" applyFont="1" applyBorder="1" applyProtection="1">
      <alignment/>
      <protection hidden="1"/>
    </xf>
    <xf numFmtId="0" fontId="0" fillId="0" borderId="0" xfId="22" applyBorder="1">
      <alignment/>
      <protection/>
    </xf>
    <xf numFmtId="0" fontId="0" fillId="0" borderId="0" xfId="22" applyFont="1">
      <alignment/>
      <protection/>
    </xf>
    <xf numFmtId="14" fontId="15" fillId="0" borderId="6" xfId="23" applyNumberFormat="1" applyFont="1" applyBorder="1" applyAlignment="1" applyProtection="1">
      <alignment horizontal="center" vertical="center"/>
      <protection hidden="1"/>
    </xf>
    <xf numFmtId="0" fontId="12" fillId="0" borderId="6" xfId="22" applyNumberFormat="1" applyFont="1" applyBorder="1" applyProtection="1">
      <alignment/>
      <protection hidden="1"/>
    </xf>
    <xf numFmtId="14" fontId="15" fillId="0" borderId="0" xfId="23" applyNumberFormat="1" applyFont="1" applyBorder="1" applyAlignment="1" applyProtection="1">
      <alignment horizontal="center" vertical="center"/>
      <protection hidden="1"/>
    </xf>
    <xf numFmtId="0" fontId="16" fillId="0" borderId="0" xfId="22" applyFont="1" applyBorder="1" applyAlignment="1" applyProtection="1">
      <alignment horizontal="center"/>
      <protection hidden="1"/>
    </xf>
    <xf numFmtId="14" fontId="15" fillId="0" borderId="0" xfId="23" applyNumberFormat="1" applyFont="1" applyBorder="1" applyAlignment="1" applyProtection="1">
      <alignment horizontal="center" vertical="center"/>
      <protection hidden="1" locked="0"/>
    </xf>
    <xf numFmtId="0" fontId="0" fillId="0" borderId="0" xfId="0" applyBorder="1" applyAlignment="1">
      <alignment/>
    </xf>
    <xf numFmtId="0" fontId="2" fillId="0" borderId="0" xfId="24" applyProtection="1">
      <alignment/>
      <protection hidden="1" locked="0"/>
    </xf>
    <xf numFmtId="14" fontId="27" fillId="5" borderId="0" xfId="0" applyNumberFormat="1" applyFont="1" applyFill="1" applyAlignment="1" applyProtection="1">
      <alignment horizontal="center" vertical="center"/>
      <protection locked="0"/>
    </xf>
    <xf numFmtId="0" fontId="27" fillId="5" borderId="0" xfId="0" applyNumberFormat="1" applyFont="1" applyFill="1" applyAlignment="1" applyProtection="1">
      <alignment horizontal="center" vertical="center"/>
      <protection hidden="1"/>
    </xf>
    <xf numFmtId="0" fontId="2" fillId="0" borderId="0" xfId="24" applyProtection="1">
      <alignment/>
      <protection hidden="1"/>
    </xf>
    <xf numFmtId="16" fontId="30" fillId="4" borderId="0" xfId="0" applyNumberFormat="1" applyFont="1" applyFill="1" applyAlignment="1" applyProtection="1">
      <alignment horizontal="left" vertical="center"/>
      <protection hidden="1"/>
    </xf>
    <xf numFmtId="0" fontId="2" fillId="0" borderId="0" xfId="24">
      <alignment/>
      <protection/>
    </xf>
    <xf numFmtId="0" fontId="11" fillId="0" borderId="0" xfId="24" applyFont="1" applyAlignment="1">
      <alignment horizontal="center" vertical="center" wrapText="1"/>
      <protection/>
    </xf>
    <xf numFmtId="0" fontId="2" fillId="0" borderId="0" xfId="24" applyFont="1" applyAlignment="1">
      <alignment horizontal="center"/>
      <protection/>
    </xf>
    <xf numFmtId="0" fontId="2" fillId="0" borderId="0" xfId="24" applyAlignment="1">
      <alignment horizontal="center"/>
      <protection/>
    </xf>
    <xf numFmtId="0" fontId="31" fillId="0" borderId="0" xfId="24" applyFont="1">
      <alignment/>
      <protection/>
    </xf>
    <xf numFmtId="0" fontId="25" fillId="0" borderId="0" xfId="24" applyFont="1" applyAlignment="1">
      <alignment horizontal="center" vertical="center" wrapText="1"/>
      <protection/>
    </xf>
    <xf numFmtId="0" fontId="25" fillId="6" borderId="0" xfId="24" applyFont="1" applyFill="1" applyAlignment="1">
      <alignment horizontal="center" vertical="center" wrapText="1"/>
      <protection/>
    </xf>
    <xf numFmtId="0" fontId="23" fillId="0" borderId="2" xfId="22" applyFont="1" applyBorder="1" applyAlignment="1" applyProtection="1">
      <alignment horizontal="right" vertical="center"/>
      <protection hidden="1"/>
    </xf>
    <xf numFmtId="0" fontId="9" fillId="0" borderId="0" xfId="22" applyFont="1" applyBorder="1" applyProtection="1">
      <alignment/>
      <protection hidden="1"/>
    </xf>
    <xf numFmtId="0" fontId="32" fillId="0" borderId="0" xfId="24" applyFont="1" applyProtection="1">
      <alignment/>
      <protection hidden="1"/>
    </xf>
    <xf numFmtId="0" fontId="32" fillId="0" borderId="0" xfId="24" applyFont="1">
      <alignment/>
      <protection/>
    </xf>
    <xf numFmtId="14" fontId="33" fillId="0" borderId="9" xfId="0" applyNumberFormat="1" applyFont="1" applyFill="1" applyBorder="1" applyAlignment="1" applyProtection="1">
      <alignment/>
      <protection hidden="1"/>
    </xf>
    <xf numFmtId="14" fontId="33" fillId="0" borderId="0" xfId="0" applyNumberFormat="1" applyFont="1" applyFill="1" applyAlignment="1" applyProtection="1">
      <alignment/>
      <protection hidden="1"/>
    </xf>
    <xf numFmtId="0" fontId="33" fillId="0" borderId="0" xfId="24" applyFont="1" applyProtection="1">
      <alignment/>
      <protection hidden="1"/>
    </xf>
    <xf numFmtId="0" fontId="0" fillId="0" borderId="10" xfId="22" applyBorder="1" applyAlignment="1" applyProtection="1">
      <alignment horizontal="center" vertical="center"/>
      <protection hidden="1"/>
    </xf>
    <xf numFmtId="0" fontId="0" fillId="0" borderId="11" xfId="22" applyBorder="1" applyAlignment="1" applyProtection="1">
      <alignment horizontal="center" vertical="center"/>
      <protection hidden="1"/>
    </xf>
    <xf numFmtId="0" fontId="0" fillId="0" borderId="3" xfId="22" applyBorder="1" applyAlignment="1" applyProtection="1">
      <alignment horizontal="center" vertical="center"/>
      <protection hidden="1"/>
    </xf>
    <xf numFmtId="0" fontId="2" fillId="0" borderId="0" xfId="21">
      <alignment/>
      <protection/>
    </xf>
    <xf numFmtId="0" fontId="34" fillId="0" borderId="0" xfId="21" applyFont="1" applyAlignment="1">
      <alignment horizontal="center" vertical="center" wrapText="1"/>
      <protection/>
    </xf>
    <xf numFmtId="0" fontId="2" fillId="0" borderId="0" xfId="21" applyAlignment="1">
      <alignment vertical="center" wrapText="1"/>
      <protection/>
    </xf>
    <xf numFmtId="0" fontId="0" fillId="0" borderId="0" xfId="22" applyBorder="1" applyAlignment="1" applyProtection="1">
      <alignment horizontal="center" vertical="center"/>
      <protection hidden="1"/>
    </xf>
    <xf numFmtId="14" fontId="2" fillId="0" borderId="0" xfId="21" applyNumberFormat="1" applyBorder="1" applyAlignment="1">
      <alignment vertical="center"/>
      <protection/>
    </xf>
    <xf numFmtId="0" fontId="12" fillId="0" borderId="10" xfId="22" applyNumberFormat="1" applyFont="1" applyBorder="1" applyProtection="1">
      <alignment/>
      <protection hidden="1"/>
    </xf>
    <xf numFmtId="0" fontId="23" fillId="0" borderId="0" xfId="22" applyFont="1" applyBorder="1" applyAlignment="1" applyProtection="1">
      <alignment horizontal="right" vertical="center"/>
      <protection hidden="1"/>
    </xf>
    <xf numFmtId="0" fontId="23" fillId="0" borderId="0" xfId="0" applyFont="1" applyAlignment="1">
      <alignment horizontal="center"/>
    </xf>
    <xf numFmtId="0" fontId="24" fillId="0" borderId="0" xfId="0" applyFont="1" applyAlignment="1">
      <alignment/>
    </xf>
    <xf numFmtId="180" fontId="11" fillId="0" borderId="0" xfId="22" applyNumberFormat="1" applyFont="1" applyBorder="1" applyAlignment="1" applyProtection="1">
      <alignment horizontal="center" vertical="center"/>
      <protection hidden="1"/>
    </xf>
    <xf numFmtId="202" fontId="11" fillId="0" borderId="0" xfId="22" applyNumberFormat="1" applyFont="1" applyBorder="1" applyAlignment="1" applyProtection="1">
      <alignment horizontal="center" vertical="center"/>
      <protection hidden="1"/>
    </xf>
    <xf numFmtId="220" fontId="8" fillId="3" borderId="0" xfId="22" applyNumberFormat="1" applyFont="1" applyFill="1" applyProtection="1">
      <alignment/>
      <protection hidden="1"/>
    </xf>
    <xf numFmtId="0" fontId="12" fillId="3" borderId="0" xfId="22" applyNumberFormat="1" applyFont="1" applyFill="1" applyBorder="1" applyProtection="1">
      <alignment/>
      <protection hidden="1"/>
    </xf>
    <xf numFmtId="202" fontId="11" fillId="3" borderId="0" xfId="22" applyNumberFormat="1" applyFont="1" applyFill="1" applyBorder="1" applyAlignment="1" applyProtection="1">
      <alignment horizontal="center" vertical="center"/>
      <protection hidden="1"/>
    </xf>
    <xf numFmtId="0" fontId="23" fillId="3" borderId="0" xfId="0" applyFont="1" applyFill="1" applyAlignment="1">
      <alignment horizontal="center"/>
    </xf>
    <xf numFmtId="0" fontId="24" fillId="3" borderId="0" xfId="0" applyFont="1" applyFill="1" applyAlignment="1">
      <alignment/>
    </xf>
    <xf numFmtId="220" fontId="8" fillId="7" borderId="0" xfId="22" applyNumberFormat="1" applyFont="1" applyFill="1" applyProtection="1">
      <alignment/>
      <protection hidden="1"/>
    </xf>
    <xf numFmtId="14" fontId="2" fillId="7" borderId="0" xfId="21" applyNumberFormat="1" applyFill="1" applyBorder="1" applyAlignment="1">
      <alignment vertical="center"/>
      <protection/>
    </xf>
    <xf numFmtId="180" fontId="11" fillId="7" borderId="0" xfId="22" applyNumberFormat="1" applyFont="1" applyFill="1" applyBorder="1" applyAlignment="1" applyProtection="1">
      <alignment horizontal="center" vertical="center"/>
      <protection hidden="1"/>
    </xf>
    <xf numFmtId="0" fontId="19" fillId="7" borderId="0" xfId="0" applyFont="1" applyFill="1" applyAlignment="1">
      <alignment wrapText="1"/>
    </xf>
    <xf numFmtId="0" fontId="12" fillId="7" borderId="0" xfId="22" applyFont="1" applyFill="1" applyBorder="1" applyAlignment="1" applyProtection="1">
      <alignment horizontal="center" vertical="center"/>
      <protection hidden="1"/>
    </xf>
    <xf numFmtId="0" fontId="12" fillId="3" borderId="0" xfId="22" applyFont="1" applyFill="1" applyBorder="1" applyAlignment="1" applyProtection="1">
      <alignment horizontal="center" vertical="center"/>
      <protection hidden="1"/>
    </xf>
    <xf numFmtId="0" fontId="35" fillId="8" borderId="0" xfId="21" applyFont="1" applyFill="1" applyBorder="1" applyAlignment="1">
      <alignment horizontal="center"/>
      <protection/>
    </xf>
    <xf numFmtId="0" fontId="2" fillId="0" borderId="0" xfId="21" applyAlignment="1">
      <alignment horizontal="center"/>
      <protection/>
    </xf>
    <xf numFmtId="0" fontId="2" fillId="0" borderId="0" xfId="21" applyBorder="1">
      <alignment/>
      <protection/>
    </xf>
    <xf numFmtId="0" fontId="37" fillId="8" borderId="12" xfId="21" applyFont="1" applyFill="1" applyBorder="1" applyAlignment="1">
      <alignment horizontal="center"/>
      <protection/>
    </xf>
    <xf numFmtId="16" fontId="31" fillId="0" borderId="0" xfId="21" applyNumberFormat="1" applyFont="1" applyBorder="1" applyAlignment="1">
      <alignment horizontal="center" vertical="center" wrapText="1"/>
      <protection/>
    </xf>
    <xf numFmtId="0" fontId="37" fillId="8" borderId="2" xfId="21" applyFont="1" applyFill="1" applyBorder="1" applyAlignment="1">
      <alignment horizontal="center"/>
      <protection/>
    </xf>
    <xf numFmtId="0" fontId="35" fillId="8" borderId="13" xfId="21" applyFont="1" applyFill="1" applyBorder="1" applyAlignment="1">
      <alignment horizontal="center" vertical="center"/>
      <protection/>
    </xf>
    <xf numFmtId="14" fontId="2" fillId="0" borderId="0" xfId="21" applyNumberFormat="1">
      <alignment/>
      <protection/>
    </xf>
    <xf numFmtId="0" fontId="2" fillId="0" borderId="0" xfId="21" applyBorder="1" applyAlignment="1" applyProtection="1">
      <alignment horizontal="center"/>
      <protection locked="0"/>
    </xf>
    <xf numFmtId="180" fontId="2" fillId="0" borderId="0" xfId="21" applyNumberFormat="1" applyAlignment="1">
      <alignment horizontal="center"/>
      <protection/>
    </xf>
    <xf numFmtId="180" fontId="35" fillId="8" borderId="8" xfId="21" applyNumberFormat="1" applyFont="1" applyFill="1" applyBorder="1" applyAlignment="1">
      <alignment horizontal="center"/>
      <protection/>
    </xf>
    <xf numFmtId="180" fontId="2" fillId="0" borderId="0" xfId="21" applyNumberFormat="1" applyBorder="1" applyAlignment="1" applyProtection="1">
      <alignment horizontal="center"/>
      <protection hidden="1" locked="0"/>
    </xf>
    <xf numFmtId="180" fontId="2" fillId="0" borderId="1" xfId="21" applyNumberFormat="1" applyBorder="1" applyAlignment="1" applyProtection="1">
      <alignment horizontal="center"/>
      <protection locked="0"/>
    </xf>
    <xf numFmtId="0" fontId="36" fillId="0" borderId="5" xfId="21" applyNumberFormat="1" applyFont="1" applyBorder="1" applyAlignment="1" applyProtection="1">
      <alignment horizontal="center"/>
      <protection hidden="1"/>
    </xf>
    <xf numFmtId="0" fontId="36" fillId="0" borderId="1" xfId="21" applyNumberFormat="1" applyFont="1" applyBorder="1" applyAlignment="1" applyProtection="1">
      <alignment horizontal="center"/>
      <protection hidden="1"/>
    </xf>
    <xf numFmtId="0" fontId="2" fillId="0" borderId="1" xfId="21" applyFont="1" applyBorder="1" applyAlignment="1" applyProtection="1">
      <alignment vertical="center" wrapText="1"/>
      <protection locked="0"/>
    </xf>
    <xf numFmtId="0" fontId="2" fillId="0" borderId="1" xfId="21" applyBorder="1" applyAlignment="1" applyProtection="1">
      <alignment vertical="center" wrapText="1"/>
      <protection locked="0"/>
    </xf>
    <xf numFmtId="0" fontId="39" fillId="0" borderId="0" xfId="24" applyFont="1" applyAlignment="1">
      <alignment horizontal="center" vertical="center" wrapText="1"/>
      <protection/>
    </xf>
    <xf numFmtId="202" fontId="11" fillId="9" borderId="0" xfId="22" applyNumberFormat="1" applyFont="1" applyFill="1" applyBorder="1" applyAlignment="1" applyProtection="1">
      <alignment horizontal="center" vertical="center"/>
      <protection hidden="1"/>
    </xf>
    <xf numFmtId="0" fontId="0" fillId="9" borderId="0" xfId="0" applyNumberFormat="1" applyFill="1" applyAlignment="1">
      <alignment/>
    </xf>
    <xf numFmtId="0" fontId="0" fillId="9" borderId="0" xfId="0" applyFill="1" applyAlignment="1">
      <alignment/>
    </xf>
    <xf numFmtId="0" fontId="2" fillId="9" borderId="0" xfId="21" applyNumberFormat="1" applyFill="1">
      <alignment/>
      <protection/>
    </xf>
    <xf numFmtId="0" fontId="2" fillId="0" borderId="0" xfId="21" applyFill="1">
      <alignment/>
      <protection/>
    </xf>
    <xf numFmtId="0" fontId="2" fillId="0" borderId="0" xfId="21" applyFill="1" applyBorder="1">
      <alignment/>
      <protection/>
    </xf>
    <xf numFmtId="202" fontId="11" fillId="0" borderId="0" xfId="22" applyNumberFormat="1" applyFont="1" applyFill="1" applyBorder="1" applyAlignment="1" applyProtection="1">
      <alignment horizontal="center" vertical="center"/>
      <protection hidden="1"/>
    </xf>
    <xf numFmtId="220" fontId="40" fillId="9" borderId="0" xfId="22" applyNumberFormat="1" applyFont="1" applyFill="1" applyProtection="1">
      <alignment/>
      <protection hidden="1"/>
    </xf>
    <xf numFmtId="0" fontId="12" fillId="9" borderId="0" xfId="0" applyFont="1" applyFill="1" applyAlignment="1">
      <alignment/>
    </xf>
    <xf numFmtId="0" fontId="36" fillId="4" borderId="5" xfId="21" applyNumberFormat="1" applyFont="1" applyFill="1" applyBorder="1" applyAlignment="1" applyProtection="1">
      <alignment horizontal="center"/>
      <protection hidden="1"/>
    </xf>
    <xf numFmtId="0" fontId="31" fillId="0" borderId="0" xfId="24" applyFont="1" applyAlignment="1">
      <alignment horizontal="center"/>
      <protection/>
    </xf>
    <xf numFmtId="14" fontId="11" fillId="0" borderId="0" xfId="24" applyNumberFormat="1" applyFont="1" applyAlignment="1">
      <alignment horizontal="center" vertical="center" wrapText="1"/>
      <protection/>
    </xf>
    <xf numFmtId="0" fontId="2" fillId="0" borderId="1" xfId="21" applyNumberFormat="1" applyBorder="1" applyAlignment="1" applyProtection="1">
      <alignment horizontal="center"/>
      <protection locked="0"/>
    </xf>
    <xf numFmtId="0" fontId="2" fillId="3" borderId="0" xfId="21" applyFont="1" applyFill="1" applyAlignment="1">
      <alignment horizontal="center"/>
      <protection/>
    </xf>
    <xf numFmtId="180" fontId="2" fillId="0" borderId="1" xfId="21" applyNumberFormat="1" applyBorder="1" applyAlignment="1" applyProtection="1">
      <alignment horizontal="center"/>
      <protection hidden="1" locked="0"/>
    </xf>
    <xf numFmtId="0" fontId="2" fillId="0" borderId="1" xfId="21" applyFont="1" applyBorder="1" applyAlignment="1" applyProtection="1">
      <alignment wrapText="1"/>
      <protection locked="0"/>
    </xf>
    <xf numFmtId="0" fontId="2" fillId="0" borderId="1" xfId="21" applyBorder="1" applyAlignment="1" applyProtection="1">
      <alignment wrapText="1"/>
      <protection locked="0"/>
    </xf>
    <xf numFmtId="0" fontId="2" fillId="3" borderId="0" xfId="21" applyFill="1" applyProtection="1">
      <alignment/>
      <protection locked="0"/>
    </xf>
    <xf numFmtId="0" fontId="2" fillId="0" borderId="0" xfId="21" applyAlignment="1" applyProtection="1">
      <alignment horizontal="center"/>
      <protection hidden="1"/>
    </xf>
    <xf numFmtId="180" fontId="2" fillId="0" borderId="0" xfId="21" applyNumberFormat="1" applyAlignment="1" applyProtection="1">
      <alignment horizontal="center"/>
      <protection hidden="1"/>
    </xf>
    <xf numFmtId="0" fontId="2" fillId="0" borderId="0" xfId="21" applyProtection="1">
      <alignment/>
      <protection hidden="1"/>
    </xf>
    <xf numFmtId="0" fontId="38" fillId="0" borderId="0" xfId="21" applyFont="1" applyAlignment="1" applyProtection="1">
      <alignment horizontal="center"/>
      <protection hidden="1"/>
    </xf>
    <xf numFmtId="0" fontId="36" fillId="0" borderId="1" xfId="21" applyFont="1" applyBorder="1" applyAlignment="1" applyProtection="1">
      <alignment vertical="center" wrapText="1"/>
      <protection locked="0"/>
    </xf>
    <xf numFmtId="0" fontId="35" fillId="8" borderId="14" xfId="21" applyFont="1" applyFill="1" applyBorder="1" applyAlignment="1">
      <alignment horizontal="center"/>
      <protection/>
    </xf>
    <xf numFmtId="0" fontId="35" fillId="8" borderId="13" xfId="21" applyFont="1" applyFill="1" applyBorder="1" applyAlignment="1">
      <alignment horizontal="center"/>
      <protection/>
    </xf>
    <xf numFmtId="0" fontId="35" fillId="8" borderId="15" xfId="21" applyFont="1" applyFill="1" applyBorder="1" applyAlignment="1">
      <alignment horizontal="center"/>
      <protection/>
    </xf>
    <xf numFmtId="0" fontId="35" fillId="8" borderId="1" xfId="21" applyFont="1" applyFill="1" applyBorder="1" applyAlignment="1">
      <alignment horizontal="center" vertical="center"/>
      <protection/>
    </xf>
    <xf numFmtId="0" fontId="35" fillId="8" borderId="1" xfId="21" applyFont="1" applyFill="1" applyBorder="1" applyAlignment="1">
      <alignment horizontal="center" vertical="center" wrapText="1"/>
      <protection/>
    </xf>
    <xf numFmtId="0" fontId="41" fillId="0" borderId="0" xfId="16" applyFont="1" applyAlignment="1" applyProtection="1">
      <alignment horizontal="center"/>
      <protection hidden="1"/>
    </xf>
    <xf numFmtId="0" fontId="35" fillId="8" borderId="14" xfId="21" applyFont="1" applyFill="1" applyBorder="1" applyAlignment="1">
      <alignment horizontal="center" vertical="center"/>
      <protection/>
    </xf>
    <xf numFmtId="0" fontId="35" fillId="8" borderId="8" xfId="21" applyFont="1" applyFill="1" applyBorder="1" applyAlignment="1">
      <alignment horizontal="center" vertical="center"/>
      <protection/>
    </xf>
    <xf numFmtId="0" fontId="10" fillId="10" borderId="0" xfId="22" applyFont="1" applyFill="1" applyBorder="1" applyAlignment="1" applyProtection="1">
      <alignment horizontal="center"/>
      <protection hidden="1"/>
    </xf>
    <xf numFmtId="0" fontId="31" fillId="0" borderId="0" xfId="21" applyFont="1" applyAlignment="1" applyProtection="1">
      <alignment horizontal="left"/>
      <protection hidden="1"/>
    </xf>
    <xf numFmtId="0" fontId="2" fillId="0" borderId="4" xfId="22" applyFont="1" applyBorder="1" applyAlignment="1" applyProtection="1">
      <alignment horizontal="left" vertical="center" wrapText="1"/>
      <protection locked="0"/>
    </xf>
    <xf numFmtId="0" fontId="9" fillId="0" borderId="16" xfId="22" applyFont="1" applyBorder="1" applyAlignment="1" applyProtection="1">
      <alignment horizontal="center" vertical="center"/>
      <protection hidden="1"/>
    </xf>
    <xf numFmtId="0" fontId="10" fillId="10" borderId="10" xfId="22" applyFont="1" applyFill="1" applyBorder="1" applyAlignment="1" applyProtection="1">
      <alignment horizontal="center"/>
      <protection hidden="1"/>
    </xf>
    <xf numFmtId="0" fontId="10" fillId="10" borderId="3" xfId="22" applyFont="1" applyFill="1" applyBorder="1" applyAlignment="1" applyProtection="1">
      <alignment horizontal="center"/>
      <protection hidden="1"/>
    </xf>
    <xf numFmtId="0" fontId="0" fillId="0" borderId="10" xfId="22" applyBorder="1" applyAlignment="1" applyProtection="1">
      <alignment horizontal="center" vertical="center"/>
      <protection hidden="1"/>
    </xf>
    <xf numFmtId="0" fontId="0" fillId="0" borderId="11" xfId="22" applyBorder="1" applyAlignment="1" applyProtection="1">
      <alignment horizontal="center" vertical="center"/>
      <protection hidden="1"/>
    </xf>
    <xf numFmtId="0" fontId="0" fillId="0" borderId="3" xfId="22" applyBorder="1" applyAlignment="1" applyProtection="1">
      <alignment horizontal="center" vertical="center"/>
      <protection hidden="1"/>
    </xf>
    <xf numFmtId="193" fontId="28" fillId="0" borderId="10" xfId="0" applyNumberFormat="1" applyFont="1" applyBorder="1" applyAlignment="1" applyProtection="1">
      <alignment horizontal="center" vertical="center"/>
      <protection hidden="1" locked="0"/>
    </xf>
    <xf numFmtId="193" fontId="28" fillId="0" borderId="11" xfId="0" applyNumberFormat="1" applyFont="1" applyBorder="1" applyAlignment="1" applyProtection="1">
      <alignment horizontal="center" vertical="center"/>
      <protection hidden="1" locked="0"/>
    </xf>
    <xf numFmtId="193" fontId="28" fillId="0" borderId="3" xfId="0" applyNumberFormat="1" applyFont="1" applyBorder="1" applyAlignment="1" applyProtection="1">
      <alignment horizontal="center" vertical="center"/>
      <protection hidden="1" locked="0"/>
    </xf>
    <xf numFmtId="192" fontId="28" fillId="0" borderId="10" xfId="0" applyNumberFormat="1" applyFont="1" applyBorder="1" applyAlignment="1" applyProtection="1">
      <alignment horizontal="center" vertical="center"/>
      <protection locked="0"/>
    </xf>
    <xf numFmtId="192" fontId="28" fillId="0" borderId="11" xfId="0" applyNumberFormat="1" applyFont="1" applyBorder="1" applyAlignment="1" applyProtection="1">
      <alignment horizontal="center" vertical="center"/>
      <protection locked="0"/>
    </xf>
    <xf numFmtId="192" fontId="28" fillId="0" borderId="3" xfId="0" applyNumberFormat="1" applyFont="1" applyBorder="1" applyAlignment="1" applyProtection="1">
      <alignment horizontal="center" vertical="center"/>
      <protection locked="0"/>
    </xf>
    <xf numFmtId="14" fontId="29" fillId="11" borderId="0" xfId="0" applyNumberFormat="1" applyFont="1" applyFill="1" applyAlignment="1" applyProtection="1">
      <alignment horizontal="center" vertical="center"/>
      <protection hidden="1"/>
    </xf>
    <xf numFmtId="0" fontId="2" fillId="0" borderId="0" xfId="24" applyAlignment="1" applyProtection="1">
      <alignment horizontal="center"/>
      <protection hidden="1" locked="0"/>
    </xf>
    <xf numFmtId="0" fontId="2" fillId="0" borderId="2" xfId="24" applyBorder="1" applyAlignment="1" applyProtection="1">
      <alignment horizontal="center"/>
      <protection hidden="1" locked="0"/>
    </xf>
    <xf numFmtId="193" fontId="28" fillId="0" borderId="10" xfId="0" applyNumberFormat="1" applyFont="1" applyBorder="1" applyAlignment="1" applyProtection="1">
      <alignment horizontal="left" vertical="center"/>
      <protection hidden="1" locked="0"/>
    </xf>
    <xf numFmtId="193" fontId="28" fillId="0" borderId="11" xfId="0" applyNumberFormat="1" applyFont="1" applyBorder="1" applyAlignment="1" applyProtection="1">
      <alignment horizontal="left" vertical="center"/>
      <protection hidden="1" locked="0"/>
    </xf>
    <xf numFmtId="193" fontId="28" fillId="0" borderId="3" xfId="0" applyNumberFormat="1" applyFont="1" applyBorder="1" applyAlignment="1" applyProtection="1">
      <alignment horizontal="left" vertical="center"/>
      <protection hidden="1" locked="0"/>
    </xf>
  </cellXfs>
  <cellStyles count="13">
    <cellStyle name="Normal" xfId="0"/>
    <cellStyle name="Percent" xfId="15"/>
    <cellStyle name="Hyperlink" xfId="16"/>
    <cellStyle name="Comma [0]" xfId="17"/>
    <cellStyle name="Comma" xfId="18"/>
    <cellStyle name="Currency [0]" xfId="19"/>
    <cellStyle name="Currency" xfId="20"/>
    <cellStyle name="標準_020820HRA-Oreqtrackdb" xfId="21"/>
    <cellStyle name="標準_20011009FlightWeeklyPlanner" xfId="22"/>
    <cellStyle name="標準_20011128ProcessTimeline" xfId="23"/>
    <cellStyle name="標準_9806NBHRE-UKOAPScaleExpatriationInduction" xfId="24"/>
    <cellStyle name="標準_9901R&amp;DsHoliday" xfId="25"/>
    <cellStyle name="Followed Hyperlink" xfId="26"/>
  </cellStyles>
  <dxfs count="22">
    <dxf>
      <font>
        <b/>
        <i val="0"/>
        <color rgb="FF000000"/>
      </font>
      <border/>
    </dxf>
    <dxf>
      <font>
        <color rgb="FF800000"/>
      </font>
      <border/>
    </dxf>
    <dxf>
      <font>
        <color rgb="FF008000"/>
      </font>
      <border/>
    </dxf>
    <dxf>
      <font>
        <color rgb="FF008000"/>
      </font>
      <fill>
        <patternFill patternType="none">
          <bgColor indexed="65"/>
        </patternFill>
      </fill>
      <border/>
    </dxf>
    <dxf>
      <font>
        <color rgb="FF800080"/>
      </font>
      <border/>
    </dxf>
    <dxf>
      <font>
        <color rgb="FFFF6600"/>
      </font>
      <border/>
    </dxf>
    <dxf>
      <font>
        <b/>
        <i val="0"/>
        <color rgb="FFFFFFFF"/>
      </font>
      <fill>
        <patternFill>
          <bgColor rgb="FF3366FF"/>
        </patternFill>
      </fill>
      <border/>
    </dxf>
    <dxf>
      <font>
        <b/>
        <i val="0"/>
        <color rgb="FF008000"/>
      </font>
      <fill>
        <patternFill patternType="none">
          <bgColor indexed="65"/>
        </patternFill>
      </fill>
      <border/>
    </dxf>
    <dxf>
      <font>
        <b/>
        <i val="0"/>
        <color rgb="FF800080"/>
      </font>
      <border/>
    </dxf>
    <dxf>
      <font>
        <b/>
        <i val="0"/>
        <color rgb="FFFF6600"/>
      </font>
      <border/>
    </dxf>
    <dxf>
      <font>
        <b/>
        <i val="0"/>
        <color rgb="FFFFFFFF"/>
      </font>
      <fill>
        <patternFill>
          <bgColor rgb="FF008000"/>
        </patternFill>
      </fill>
      <border/>
    </dxf>
    <dxf>
      <font>
        <b val="0"/>
        <i val="0"/>
      </font>
      <fill>
        <patternFill>
          <bgColor rgb="FFFF0000"/>
        </patternFill>
      </fill>
      <border/>
    </dxf>
    <dxf>
      <font>
        <b val="0"/>
        <i/>
      </font>
      <border/>
    </dxf>
    <dxf>
      <font>
        <b/>
        <i val="0"/>
      </font>
      <border/>
    </dxf>
    <dxf>
      <fill>
        <patternFill>
          <bgColor rgb="FF9999FF"/>
        </patternFill>
      </fill>
      <border/>
    </dxf>
    <dxf>
      <fill>
        <patternFill>
          <bgColor rgb="FF339966"/>
        </patternFill>
      </fill>
      <border/>
    </dxf>
    <dxf>
      <fill>
        <patternFill>
          <bgColor rgb="FFFFFF00"/>
        </patternFill>
      </fill>
      <border/>
    </dxf>
    <dxf>
      <fill>
        <patternFill>
          <bgColor rgb="FF993366"/>
        </patternFill>
      </fill>
      <border/>
    </dxf>
    <dxf>
      <font>
        <b/>
        <i val="0"/>
        <color rgb="FFFFFFFF"/>
      </font>
      <fill>
        <patternFill>
          <bgColor rgb="FF0000FF"/>
        </patternFill>
      </fill>
      <border/>
    </dxf>
    <dxf>
      <border>
        <left style="thin">
          <color rgb="FF000000"/>
        </left>
      </border>
    </dxf>
    <dxf>
      <fill>
        <patternFill>
          <bgColor rgb="FFCC99FF"/>
        </patternFill>
      </fill>
      <border/>
    </dxf>
    <dxf>
      <fill>
        <patternFill>
          <bgColor rgb="FFCC99FF"/>
        </patternFill>
      </fill>
      <border>
        <left style="thin">
          <color rgb="FF000000"/>
        </lef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1</xdr:col>
      <xdr:colOff>228600</xdr:colOff>
      <xdr:row>5</xdr:row>
      <xdr:rowOff>47625</xdr:rowOff>
    </xdr:to>
    <xdr:sp>
      <xdr:nvSpPr>
        <xdr:cNvPr id="1" name="TextBox 6"/>
        <xdr:cNvSpPr txBox="1">
          <a:spLocks noChangeArrowheads="1"/>
        </xdr:cNvSpPr>
      </xdr:nvSpPr>
      <xdr:spPr>
        <a:xfrm>
          <a:off x="276225" y="781050"/>
          <a:ext cx="762000" cy="171450"/>
        </a:xfrm>
        <a:prstGeom prst="rect">
          <a:avLst/>
        </a:prstGeom>
        <a:solidFill>
          <a:srgbClr val="FFFFFF">
            <a:alpha val="50000"/>
          </a:srgbClr>
        </a:solidFill>
        <a:ln w="9525" cmpd="sng">
          <a:noFill/>
        </a:ln>
      </xdr:spPr>
      <xdr:txBody>
        <a:bodyPr vertOverflow="clip" wrap="square" anchor="ctr"/>
        <a:p>
          <a:pPr algn="ctr">
            <a:defRPr/>
          </a:pPr>
          <a:r>
            <a:rPr lang="en-US" cap="none" sz="1000" b="1" i="0" u="none" baseline="0"/>
            <a:t>Date</a:t>
          </a:r>
        </a:p>
      </xdr:txBody>
    </xdr:sp>
    <xdr:clientData/>
  </xdr:twoCellAnchor>
  <xdr:twoCellAnchor>
    <xdr:from>
      <xdr:col>5</xdr:col>
      <xdr:colOff>361950</xdr:colOff>
      <xdr:row>4</xdr:row>
      <xdr:rowOff>57150</xdr:rowOff>
    </xdr:from>
    <xdr:to>
      <xdr:col>6</xdr:col>
      <xdr:colOff>209550</xdr:colOff>
      <xdr:row>5</xdr:row>
      <xdr:rowOff>38100</xdr:rowOff>
    </xdr:to>
    <xdr:sp>
      <xdr:nvSpPr>
        <xdr:cNvPr id="2" name="TextBox 7"/>
        <xdr:cNvSpPr txBox="1">
          <a:spLocks noChangeArrowheads="1"/>
        </xdr:cNvSpPr>
      </xdr:nvSpPr>
      <xdr:spPr>
        <a:xfrm>
          <a:off x="6496050" y="781050"/>
          <a:ext cx="1600200" cy="161925"/>
        </a:xfrm>
        <a:prstGeom prst="rect">
          <a:avLst/>
        </a:prstGeom>
        <a:solidFill>
          <a:srgbClr val="FFFFFF">
            <a:alpha val="50000"/>
          </a:srgbClr>
        </a:solidFill>
        <a:ln w="9525" cmpd="sng">
          <a:noFill/>
        </a:ln>
      </xdr:spPr>
      <xdr:txBody>
        <a:bodyPr vertOverflow="clip" wrap="square" anchor="ctr"/>
        <a:p>
          <a:pPr algn="ctr">
            <a:defRPr/>
          </a:pPr>
          <a:r>
            <a:rPr lang="en-US" cap="none" sz="1000" b="1" i="0" u="none" baseline="0"/>
            <a:t>Completion Date</a:t>
          </a:r>
        </a:p>
      </xdr:txBody>
    </xdr:sp>
    <xdr:clientData/>
  </xdr:twoCellAnchor>
  <xdr:twoCellAnchor>
    <xdr:from>
      <xdr:col>7</xdr:col>
      <xdr:colOff>361950</xdr:colOff>
      <xdr:row>4</xdr:row>
      <xdr:rowOff>66675</xdr:rowOff>
    </xdr:from>
    <xdr:to>
      <xdr:col>8</xdr:col>
      <xdr:colOff>209550</xdr:colOff>
      <xdr:row>5</xdr:row>
      <xdr:rowOff>47625</xdr:rowOff>
    </xdr:to>
    <xdr:sp>
      <xdr:nvSpPr>
        <xdr:cNvPr id="3" name="TextBox 12"/>
        <xdr:cNvSpPr txBox="1">
          <a:spLocks noChangeArrowheads="1"/>
        </xdr:cNvSpPr>
      </xdr:nvSpPr>
      <xdr:spPr>
        <a:xfrm>
          <a:off x="8601075" y="790575"/>
          <a:ext cx="1962150" cy="161925"/>
        </a:xfrm>
        <a:prstGeom prst="rect">
          <a:avLst/>
        </a:prstGeom>
        <a:solidFill>
          <a:srgbClr val="FFFFFF">
            <a:alpha val="50000"/>
          </a:srgbClr>
        </a:solidFill>
        <a:ln w="9525" cmpd="sng">
          <a:noFill/>
        </a:ln>
      </xdr:spPr>
      <xdr:txBody>
        <a:bodyPr vertOverflow="clip" wrap="square" anchor="ctr"/>
        <a:p>
          <a:pPr algn="ctr">
            <a:defRPr/>
          </a:pPr>
          <a:r>
            <a:rPr lang="en-US" cap="none" sz="1000" b="1" i="0" u="none" baseline="0"/>
            <a:t>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Oval 1"/>
        <xdr:cNvSpPr>
          <a:spLocks/>
        </xdr:cNvSpPr>
      </xdr:nvSpPr>
      <xdr:spPr>
        <a:xfrm>
          <a:off x="38100" y="447675"/>
          <a:ext cx="0" cy="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 name="AutoShape 2"/>
        <xdr:cNvSpPr>
          <a:spLocks/>
        </xdr:cNvSpPr>
      </xdr:nvSpPr>
      <xdr:spPr>
        <a:xfrm flipV="1">
          <a:off x="38100" y="447675"/>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3" name="AutoShape 3"/>
        <xdr:cNvSpPr>
          <a:spLocks/>
        </xdr:cNvSpPr>
      </xdr:nvSpPr>
      <xdr:spPr>
        <a:xfrm>
          <a:off x="38100" y="447675"/>
          <a:ext cx="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grpSp>
      <xdr:nvGrpSpPr>
        <xdr:cNvPr id="4" name="Group 4"/>
        <xdr:cNvGrpSpPr>
          <a:grpSpLocks/>
        </xdr:cNvGrpSpPr>
      </xdr:nvGrpSpPr>
      <xdr:grpSpPr>
        <a:xfrm>
          <a:off x="38100" y="447675"/>
          <a:ext cx="0" cy="0"/>
          <a:chOff x="570" y="148"/>
          <a:chExt cx="40" cy="14"/>
        </a:xfrm>
        <a:solidFill>
          <a:srgbClr val="FFFFFF"/>
        </a:solidFill>
      </xdr:grpSpPr>
      <xdr:sp>
        <xdr:nvSpPr>
          <xdr:cNvPr id="5" name="Oval 5"/>
          <xdr:cNvSpPr>
            <a:spLocks/>
          </xdr:cNvSpPr>
        </xdr:nvSpPr>
        <xdr:spPr>
          <a:xfrm>
            <a:off x="570" y="150"/>
            <a:ext cx="12" cy="12"/>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6"/>
          <xdr:cNvSpPr>
            <a:spLocks/>
          </xdr:cNvSpPr>
        </xdr:nvSpPr>
        <xdr:spPr>
          <a:xfrm>
            <a:off x="596" y="148"/>
            <a:ext cx="14" cy="14"/>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7"/>
          <xdr:cNvSpPr>
            <a:spLocks/>
          </xdr:cNvSpPr>
        </xdr:nvSpPr>
        <xdr:spPr>
          <a:xfrm flipV="1">
            <a:off x="583" y="149"/>
            <a:ext cx="15"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0</xdr:colOff>
      <xdr:row>3</xdr:row>
      <xdr:rowOff>0</xdr:rowOff>
    </xdr:from>
    <xdr:to>
      <xdr:col>3</xdr:col>
      <xdr:colOff>0</xdr:colOff>
      <xdr:row>3</xdr:row>
      <xdr:rowOff>0</xdr:rowOff>
    </xdr:to>
    <xdr:grpSp>
      <xdr:nvGrpSpPr>
        <xdr:cNvPr id="8" name="Group 8"/>
        <xdr:cNvGrpSpPr>
          <a:grpSpLocks/>
        </xdr:cNvGrpSpPr>
      </xdr:nvGrpSpPr>
      <xdr:grpSpPr>
        <a:xfrm>
          <a:off x="38100" y="447675"/>
          <a:ext cx="0" cy="0"/>
          <a:chOff x="694" y="148"/>
          <a:chExt cx="40" cy="14"/>
        </a:xfrm>
        <a:solidFill>
          <a:srgbClr val="FFFFFF"/>
        </a:solidFill>
      </xdr:grpSpPr>
      <xdr:sp>
        <xdr:nvSpPr>
          <xdr:cNvPr id="9" name="AutoShape 9"/>
          <xdr:cNvSpPr>
            <a:spLocks/>
          </xdr:cNvSpPr>
        </xdr:nvSpPr>
        <xdr:spPr>
          <a:xfrm flipV="1">
            <a:off x="706" y="149"/>
            <a:ext cx="15"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10"/>
          <xdr:cNvSpPr>
            <a:spLocks/>
          </xdr:cNvSpPr>
        </xdr:nvSpPr>
        <xdr:spPr>
          <a:xfrm>
            <a:off x="694" y="150"/>
            <a:ext cx="12" cy="12"/>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AutoShape 11"/>
          <xdr:cNvSpPr>
            <a:spLocks/>
          </xdr:cNvSpPr>
        </xdr:nvSpPr>
        <xdr:spPr>
          <a:xfrm>
            <a:off x="720" y="148"/>
            <a:ext cx="14" cy="14"/>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0</xdr:colOff>
      <xdr:row>3</xdr:row>
      <xdr:rowOff>0</xdr:rowOff>
    </xdr:from>
    <xdr:to>
      <xdr:col>3</xdr:col>
      <xdr:colOff>0</xdr:colOff>
      <xdr:row>3</xdr:row>
      <xdr:rowOff>0</xdr:rowOff>
    </xdr:to>
    <xdr:grpSp>
      <xdr:nvGrpSpPr>
        <xdr:cNvPr id="12" name="Group 12"/>
        <xdr:cNvGrpSpPr>
          <a:grpSpLocks/>
        </xdr:cNvGrpSpPr>
      </xdr:nvGrpSpPr>
      <xdr:grpSpPr>
        <a:xfrm>
          <a:off x="38100" y="447675"/>
          <a:ext cx="0" cy="0"/>
          <a:chOff x="572" y="180"/>
          <a:chExt cx="126" cy="14"/>
        </a:xfrm>
        <a:solidFill>
          <a:srgbClr val="FFFFFF"/>
        </a:solidFill>
      </xdr:grpSpPr>
      <xdr:sp>
        <xdr:nvSpPr>
          <xdr:cNvPr id="13" name="AutoShape 13"/>
          <xdr:cNvSpPr>
            <a:spLocks/>
          </xdr:cNvSpPr>
        </xdr:nvSpPr>
        <xdr:spPr>
          <a:xfrm flipV="1">
            <a:off x="591" y="181"/>
            <a:ext cx="15"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14"/>
          <xdr:cNvSpPr>
            <a:spLocks/>
          </xdr:cNvSpPr>
        </xdr:nvSpPr>
        <xdr:spPr>
          <a:xfrm>
            <a:off x="686" y="182"/>
            <a:ext cx="12" cy="12"/>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15"/>
          <xdr:cNvSpPr>
            <a:spLocks/>
          </xdr:cNvSpPr>
        </xdr:nvSpPr>
        <xdr:spPr>
          <a:xfrm>
            <a:off x="572" y="180"/>
            <a:ext cx="14" cy="14"/>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0</xdr:colOff>
      <xdr:row>3</xdr:row>
      <xdr:rowOff>0</xdr:rowOff>
    </xdr:from>
    <xdr:to>
      <xdr:col>3</xdr:col>
      <xdr:colOff>0</xdr:colOff>
      <xdr:row>3</xdr:row>
      <xdr:rowOff>0</xdr:rowOff>
    </xdr:to>
    <xdr:grpSp>
      <xdr:nvGrpSpPr>
        <xdr:cNvPr id="16" name="Group 16"/>
        <xdr:cNvGrpSpPr>
          <a:grpSpLocks/>
        </xdr:cNvGrpSpPr>
      </xdr:nvGrpSpPr>
      <xdr:grpSpPr>
        <a:xfrm>
          <a:off x="38100" y="447675"/>
          <a:ext cx="0" cy="0"/>
          <a:chOff x="344" y="210"/>
          <a:chExt cx="291" cy="14"/>
        </a:xfrm>
        <a:solidFill>
          <a:srgbClr val="FFFFFF"/>
        </a:solidFill>
      </xdr:grpSpPr>
      <xdr:sp>
        <xdr:nvSpPr>
          <xdr:cNvPr id="17" name="AutoShape 17"/>
          <xdr:cNvSpPr>
            <a:spLocks/>
          </xdr:cNvSpPr>
        </xdr:nvSpPr>
        <xdr:spPr>
          <a:xfrm flipV="1">
            <a:off x="620" y="211"/>
            <a:ext cx="15"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Oval 18"/>
          <xdr:cNvSpPr>
            <a:spLocks/>
          </xdr:cNvSpPr>
        </xdr:nvSpPr>
        <xdr:spPr>
          <a:xfrm>
            <a:off x="600" y="212"/>
            <a:ext cx="12" cy="12"/>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AutoShape 19"/>
          <xdr:cNvSpPr>
            <a:spLocks/>
          </xdr:cNvSpPr>
        </xdr:nvSpPr>
        <xdr:spPr>
          <a:xfrm>
            <a:off x="344" y="210"/>
            <a:ext cx="14" cy="14"/>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0</xdr:colOff>
      <xdr:row>3</xdr:row>
      <xdr:rowOff>0</xdr:rowOff>
    </xdr:from>
    <xdr:to>
      <xdr:col>3</xdr:col>
      <xdr:colOff>0</xdr:colOff>
      <xdr:row>3</xdr:row>
      <xdr:rowOff>0</xdr:rowOff>
    </xdr:to>
    <xdr:sp>
      <xdr:nvSpPr>
        <xdr:cNvPr id="20" name="Oval 20"/>
        <xdr:cNvSpPr>
          <a:spLocks/>
        </xdr:cNvSpPr>
      </xdr:nvSpPr>
      <xdr:spPr>
        <a:xfrm>
          <a:off x="38100" y="447675"/>
          <a:ext cx="0" cy="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0</xdr:rowOff>
    </xdr:from>
    <xdr:to>
      <xdr:col>3</xdr:col>
      <xdr:colOff>0</xdr:colOff>
      <xdr:row>3</xdr:row>
      <xdr:rowOff>0</xdr:rowOff>
    </xdr:to>
    <xdr:sp>
      <xdr:nvSpPr>
        <xdr:cNvPr id="21" name="AutoShape 21"/>
        <xdr:cNvSpPr>
          <a:spLocks/>
        </xdr:cNvSpPr>
      </xdr:nvSpPr>
      <xdr:spPr>
        <a:xfrm>
          <a:off x="38100" y="447675"/>
          <a:ext cx="0" cy="0"/>
        </a:xfrm>
        <a:prstGeom prst="diamon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dm-nts1\hgt-adm\WINDOWS\TEMP\9807&#24046;&#36796;&#21360;&#21047;&#12450;&#12489;&#12524;&#124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dm-nts1\hgt-adm\WINDOWS\TEMP\&#25505;&#29992;\&#25505;&#299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dm-nts1\hgt-adm\MSOFFICE\EXCEL\L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XLS\MN\L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26376;&#27425;&#65434;&#65422;&#65439;&#65392;&#65412;\44&#26399;\44&#26399;7&#26376;&#242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orary%20Internet%20Files\Content.IE5\DZLGK9V8\9901OAPcalendar\9807&#24046;&#36796;&#21360;&#21047;&#12450;&#12489;&#12524;&#1247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dm-nts1\hgt-adm\Gen(&#24246;&#21209;)\&#26494;&#23713;&#12398;&#12501;&#12457;&#12523;&#12480;\&#27231;&#23494;&#38480;&#23450;FOLDER\9804KMOSGA\9812OAP\9901OAPcalendar\9807&#24046;&#36796;&#21360;&#21047;&#12450;&#12489;&#12524;&#124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現地意向確認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振込"/>
      <sheetName val="採用名簿"/>
      <sheetName val="本給ﾃｰﾌﾞﾙ"/>
      <sheetName val="ﾃｰﾌﾞ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s>
    <sheetDataSet>
      <sheetData sheetId="0">
        <row r="1">
          <cell r="A1" t="str">
            <v>HIDUKE</v>
          </cell>
          <cell r="B1" t="str">
            <v>44期　5月度</v>
          </cell>
        </row>
        <row r="2">
          <cell r="A2" t="str">
            <v>JIGYO</v>
          </cell>
          <cell r="B2" t="str">
            <v>＜ＨＧＴ＞</v>
          </cell>
        </row>
        <row r="3">
          <cell r="A3" t="str">
            <v>SUBT_J</v>
          </cell>
          <cell r="B3" t="str">
            <v>上期実績</v>
          </cell>
        </row>
        <row r="4">
          <cell r="A4" t="str">
            <v>SUBT_Y</v>
          </cell>
          <cell r="B4" t="str">
            <v>上期実行予算</v>
          </cell>
        </row>
        <row r="6">
          <cell r="A6" t="str">
            <v>A1------M</v>
          </cell>
          <cell r="B6" t="str">
            <v>受託研究料</v>
          </cell>
          <cell r="C6" t="str">
            <v> </v>
          </cell>
          <cell r="D6">
            <v>0</v>
          </cell>
          <cell r="E6">
            <v>0</v>
          </cell>
        </row>
        <row r="7">
          <cell r="A7" t="str">
            <v>A2------M</v>
          </cell>
          <cell r="B7" t="str">
            <v>費用</v>
          </cell>
          <cell r="C7" t="str">
            <v> </v>
          </cell>
          <cell r="D7">
            <v>0</v>
          </cell>
          <cell r="E7">
            <v>0</v>
          </cell>
        </row>
        <row r="8">
          <cell r="A8" t="str">
            <v>A201----M</v>
          </cell>
          <cell r="B8" t="str">
            <v>直接費</v>
          </cell>
          <cell r="C8" t="str">
            <v> </v>
          </cell>
          <cell r="D8">
            <v>0</v>
          </cell>
          <cell r="E8">
            <v>0</v>
          </cell>
        </row>
        <row r="9">
          <cell r="A9" t="str">
            <v>A20101--M</v>
          </cell>
          <cell r="B9" t="str">
            <v>材料費</v>
          </cell>
          <cell r="C9" t="str">
            <v> </v>
          </cell>
          <cell r="D9">
            <v>0</v>
          </cell>
          <cell r="E9">
            <v>0</v>
          </cell>
        </row>
        <row r="10">
          <cell r="A10" t="str">
            <v>A2010101J</v>
          </cell>
          <cell r="B10" t="str">
            <v>-</v>
          </cell>
          <cell r="C10" t="str">
            <v> </v>
          </cell>
          <cell r="D10">
            <v>1357798458</v>
          </cell>
          <cell r="E10">
            <v>3036569718</v>
          </cell>
        </row>
        <row r="11">
          <cell r="A11" t="str">
            <v>A2010101M</v>
          </cell>
          <cell r="B11" t="str">
            <v>購入部品費</v>
          </cell>
          <cell r="C11" t="str">
            <v> </v>
          </cell>
          <cell r="D11">
            <v>0</v>
          </cell>
          <cell r="E11">
            <v>0</v>
          </cell>
        </row>
        <row r="12">
          <cell r="A12" t="str">
            <v>A2010102J</v>
          </cell>
          <cell r="B12" t="str">
            <v>-</v>
          </cell>
          <cell r="C12" t="str">
            <v> </v>
          </cell>
          <cell r="D12">
            <v>32396415</v>
          </cell>
          <cell r="E12">
            <v>37022300</v>
          </cell>
        </row>
        <row r="13">
          <cell r="A13" t="str">
            <v>A2010102M</v>
          </cell>
          <cell r="B13" t="str">
            <v>委託研究費（Ｈ Gr）</v>
          </cell>
          <cell r="C13" t="str">
            <v> </v>
          </cell>
          <cell r="D13">
            <v>0</v>
          </cell>
          <cell r="E13">
            <v>0</v>
          </cell>
        </row>
        <row r="14">
          <cell r="A14" t="str">
            <v>A2010103M</v>
          </cell>
          <cell r="B14" t="str">
            <v>委託研究費（ＨＲＡ）</v>
          </cell>
          <cell r="C14" t="str">
            <v> </v>
          </cell>
          <cell r="D14">
            <v>0</v>
          </cell>
          <cell r="E14">
            <v>0</v>
          </cell>
        </row>
        <row r="15">
          <cell r="A15" t="str">
            <v>A2010104M</v>
          </cell>
          <cell r="B15" t="str">
            <v>委託研究費（ＨＲＥ－Ｇ）</v>
          </cell>
          <cell r="C15" t="str">
            <v> </v>
          </cell>
          <cell r="D15">
            <v>0</v>
          </cell>
          <cell r="E15">
            <v>0</v>
          </cell>
        </row>
        <row r="16">
          <cell r="A16" t="str">
            <v>A2010105M</v>
          </cell>
          <cell r="B16" t="str">
            <v>委託研究費（ＨＲＥ－ＵＫ）</v>
          </cell>
          <cell r="C16" t="str">
            <v> </v>
          </cell>
          <cell r="D16">
            <v>0</v>
          </cell>
          <cell r="E16">
            <v>0</v>
          </cell>
        </row>
        <row r="17">
          <cell r="A17" t="str">
            <v>A2010106J</v>
          </cell>
          <cell r="B17" t="str">
            <v>-</v>
          </cell>
          <cell r="C17" t="str">
            <v> </v>
          </cell>
          <cell r="D17">
            <v>7744826</v>
          </cell>
          <cell r="E17">
            <v>177952505</v>
          </cell>
        </row>
        <row r="18">
          <cell r="A18" t="str">
            <v>A2010106M</v>
          </cell>
          <cell r="B18" t="str">
            <v>委託研究費（他）</v>
          </cell>
          <cell r="C18" t="str">
            <v> </v>
          </cell>
          <cell r="D18">
            <v>0</v>
          </cell>
          <cell r="E18">
            <v>0</v>
          </cell>
        </row>
        <row r="19">
          <cell r="A19" t="str">
            <v>A2010107J</v>
          </cell>
          <cell r="B19" t="str">
            <v>-</v>
          </cell>
          <cell r="C19" t="str">
            <v> </v>
          </cell>
          <cell r="D19">
            <v>98993717</v>
          </cell>
          <cell r="E19">
            <v>272989537</v>
          </cell>
        </row>
        <row r="20">
          <cell r="A20" t="str">
            <v>A2010107M</v>
          </cell>
          <cell r="B20" t="str">
            <v>テスト車輌費</v>
          </cell>
          <cell r="C20" t="str">
            <v> </v>
          </cell>
          <cell r="D20">
            <v>0</v>
          </cell>
          <cell r="E20">
            <v>0</v>
          </cell>
        </row>
        <row r="21">
          <cell r="A21" t="str">
            <v>A2010108J</v>
          </cell>
          <cell r="B21" t="str">
            <v>-</v>
          </cell>
          <cell r="C21" t="str">
            <v> </v>
          </cell>
          <cell r="D21">
            <v>29368578</v>
          </cell>
          <cell r="E21">
            <v>49646626</v>
          </cell>
        </row>
        <row r="22">
          <cell r="A22" t="str">
            <v>A2010108M</v>
          </cell>
          <cell r="B22" t="str">
            <v>その他材料費</v>
          </cell>
          <cell r="C22" t="str">
            <v> </v>
          </cell>
          <cell r="D22">
            <v>0</v>
          </cell>
          <cell r="E22">
            <v>0</v>
          </cell>
        </row>
        <row r="23">
          <cell r="A23" t="str">
            <v>A2010109J</v>
          </cell>
          <cell r="B23" t="str">
            <v>_</v>
          </cell>
          <cell r="C23" t="str">
            <v> </v>
          </cell>
          <cell r="D23">
            <v>-250722944</v>
          </cell>
          <cell r="E23">
            <v>-228653744</v>
          </cell>
        </row>
        <row r="24">
          <cell r="A24" t="str">
            <v>A2010109M</v>
          </cell>
          <cell r="B24" t="str">
            <v>材料費（Ｒ）</v>
          </cell>
          <cell r="C24" t="str">
            <v> </v>
          </cell>
          <cell r="D24">
            <v>0</v>
          </cell>
          <cell r="E24">
            <v>0</v>
          </cell>
        </row>
        <row r="25">
          <cell r="A25" t="str">
            <v>A20102--M</v>
          </cell>
          <cell r="B25" t="str">
            <v>テスト関係費</v>
          </cell>
          <cell r="C25" t="str">
            <v> </v>
          </cell>
          <cell r="D25">
            <v>0</v>
          </cell>
          <cell r="E25">
            <v>0</v>
          </cell>
        </row>
        <row r="26">
          <cell r="A26" t="str">
            <v>A2010201J</v>
          </cell>
          <cell r="B26" t="str">
            <v>-</v>
          </cell>
          <cell r="C26" t="str">
            <v> </v>
          </cell>
          <cell r="D26">
            <v>208283654</v>
          </cell>
          <cell r="E26">
            <v>446964587</v>
          </cell>
        </row>
        <row r="27">
          <cell r="A27" t="str">
            <v>A2010201M</v>
          </cell>
          <cell r="B27" t="str">
            <v>国内テスト関係費</v>
          </cell>
          <cell r="C27" t="str">
            <v> </v>
          </cell>
          <cell r="D27">
            <v>0</v>
          </cell>
          <cell r="E27">
            <v>0</v>
          </cell>
        </row>
        <row r="28">
          <cell r="A28" t="str">
            <v>A2010202J</v>
          </cell>
          <cell r="B28" t="str">
            <v>-</v>
          </cell>
          <cell r="C28" t="str">
            <v> </v>
          </cell>
          <cell r="D28">
            <v>250907819</v>
          </cell>
          <cell r="E28">
            <v>387407825</v>
          </cell>
        </row>
        <row r="29">
          <cell r="A29" t="str">
            <v>A2010202M</v>
          </cell>
          <cell r="B29" t="str">
            <v>海外テスト関係費</v>
          </cell>
          <cell r="C29" t="str">
            <v> </v>
          </cell>
          <cell r="D29">
            <v>0</v>
          </cell>
          <cell r="E29">
            <v>0</v>
          </cell>
        </row>
        <row r="30">
          <cell r="A30" t="str">
            <v>A2010203J</v>
          </cell>
          <cell r="B30" t="str">
            <v>_</v>
          </cell>
          <cell r="C30" t="str">
            <v> </v>
          </cell>
          <cell r="D30">
            <v>67626399</v>
          </cell>
          <cell r="E30">
            <v>108117396</v>
          </cell>
        </row>
        <row r="31">
          <cell r="A31" t="str">
            <v>A2010203M</v>
          </cell>
          <cell r="B31" t="str">
            <v>テスト関係費（Ｒ）</v>
          </cell>
          <cell r="C31" t="str">
            <v> </v>
          </cell>
          <cell r="D31">
            <v>0</v>
          </cell>
          <cell r="E31">
            <v>0</v>
          </cell>
        </row>
        <row r="32">
          <cell r="A32" t="str">
            <v>A202----M</v>
          </cell>
          <cell r="B32" t="str">
            <v>間接費</v>
          </cell>
          <cell r="C32" t="str">
            <v> </v>
          </cell>
          <cell r="D32">
            <v>0</v>
          </cell>
          <cell r="E32">
            <v>0</v>
          </cell>
        </row>
        <row r="33">
          <cell r="A33" t="str">
            <v>A20201--M</v>
          </cell>
          <cell r="B33" t="str">
            <v>労務費</v>
          </cell>
          <cell r="C33" t="str">
            <v> </v>
          </cell>
          <cell r="D33">
            <v>0</v>
          </cell>
          <cell r="E33">
            <v>0</v>
          </cell>
        </row>
        <row r="34">
          <cell r="A34" t="str">
            <v>A2020101J</v>
          </cell>
          <cell r="B34" t="str">
            <v>-</v>
          </cell>
          <cell r="C34" t="str">
            <v> </v>
          </cell>
          <cell r="D34">
            <v>1757901187</v>
          </cell>
          <cell r="E34">
            <v>3420096651</v>
          </cell>
        </row>
        <row r="35">
          <cell r="A35" t="str">
            <v>A2020101M</v>
          </cell>
          <cell r="B35" t="str">
            <v>給料</v>
          </cell>
          <cell r="C35" t="str">
            <v> </v>
          </cell>
          <cell r="D35">
            <v>0</v>
          </cell>
          <cell r="E35">
            <v>0</v>
          </cell>
        </row>
        <row r="36">
          <cell r="A36" t="str">
            <v>A2020102J</v>
          </cell>
          <cell r="B36" t="str">
            <v>-</v>
          </cell>
          <cell r="C36" t="str">
            <v> </v>
          </cell>
          <cell r="D36">
            <v>372236852</v>
          </cell>
          <cell r="E36">
            <v>743687737</v>
          </cell>
        </row>
        <row r="37">
          <cell r="A37" t="str">
            <v>A2020102M</v>
          </cell>
          <cell r="B37" t="str">
            <v>超過勤務手当</v>
          </cell>
          <cell r="C37" t="str">
            <v> </v>
          </cell>
          <cell r="D37">
            <v>0</v>
          </cell>
          <cell r="E37">
            <v>0</v>
          </cell>
        </row>
        <row r="38">
          <cell r="A38" t="str">
            <v>A2020103J</v>
          </cell>
          <cell r="B38" t="str">
            <v>-</v>
          </cell>
          <cell r="C38" t="str">
            <v> </v>
          </cell>
          <cell r="D38">
            <v>6911784</v>
          </cell>
          <cell r="E38">
            <v>13239172</v>
          </cell>
        </row>
        <row r="39">
          <cell r="A39" t="str">
            <v>A2020103M</v>
          </cell>
          <cell r="B39" t="str">
            <v>雑給</v>
          </cell>
          <cell r="C39" t="str">
            <v> </v>
          </cell>
          <cell r="D39">
            <v>0</v>
          </cell>
          <cell r="E39">
            <v>0</v>
          </cell>
        </row>
        <row r="40">
          <cell r="A40" t="str">
            <v>A2020104J</v>
          </cell>
          <cell r="B40" t="str">
            <v>-</v>
          </cell>
          <cell r="C40" t="str">
            <v> </v>
          </cell>
          <cell r="D40">
            <v>507876796</v>
          </cell>
          <cell r="E40">
            <v>996522652</v>
          </cell>
        </row>
        <row r="41">
          <cell r="A41" t="str">
            <v>A2020104M</v>
          </cell>
          <cell r="B41" t="str">
            <v>作業応援依頼費</v>
          </cell>
          <cell r="C41" t="str">
            <v> </v>
          </cell>
          <cell r="D41">
            <v>0</v>
          </cell>
          <cell r="E41">
            <v>0</v>
          </cell>
        </row>
        <row r="42">
          <cell r="A42" t="str">
            <v>A2020105J</v>
          </cell>
          <cell r="B42" t="str">
            <v>-</v>
          </cell>
          <cell r="C42" t="str">
            <v> </v>
          </cell>
          <cell r="D42">
            <v>163997940</v>
          </cell>
          <cell r="E42">
            <v>290615139</v>
          </cell>
        </row>
        <row r="43">
          <cell r="A43" t="str">
            <v>A2020105M</v>
          </cell>
          <cell r="B43" t="str">
            <v>退職金</v>
          </cell>
          <cell r="C43" t="str">
            <v> </v>
          </cell>
          <cell r="D43">
            <v>0</v>
          </cell>
          <cell r="E43">
            <v>0</v>
          </cell>
        </row>
        <row r="44">
          <cell r="A44" t="str">
            <v>A2020106M</v>
          </cell>
          <cell r="B44" t="str">
            <v>従業員賞与</v>
          </cell>
          <cell r="C44" t="str">
            <v> </v>
          </cell>
          <cell r="D44">
            <v>0</v>
          </cell>
          <cell r="E44">
            <v>0</v>
          </cell>
        </row>
        <row r="45">
          <cell r="A45" t="str">
            <v>A2020107J</v>
          </cell>
          <cell r="B45" t="str">
            <v>-</v>
          </cell>
          <cell r="C45" t="str">
            <v> </v>
          </cell>
          <cell r="D45">
            <v>873997000</v>
          </cell>
          <cell r="E45">
            <v>1747994000</v>
          </cell>
        </row>
        <row r="46">
          <cell r="A46" t="str">
            <v>A2020107M</v>
          </cell>
          <cell r="B46" t="str">
            <v>賞与繰入額</v>
          </cell>
          <cell r="C46" t="str">
            <v> </v>
          </cell>
          <cell r="D46">
            <v>0</v>
          </cell>
          <cell r="E46">
            <v>0</v>
          </cell>
        </row>
        <row r="47">
          <cell r="A47" t="str">
            <v>A2020108J</v>
          </cell>
          <cell r="B47" t="str">
            <v>-</v>
          </cell>
          <cell r="C47" t="str">
            <v> </v>
          </cell>
          <cell r="D47">
            <v>102709782</v>
          </cell>
          <cell r="E47">
            <v>201072737</v>
          </cell>
        </row>
        <row r="48">
          <cell r="A48" t="str">
            <v>A2020108M</v>
          </cell>
          <cell r="B48" t="str">
            <v>健康保険料</v>
          </cell>
          <cell r="C48" t="str">
            <v> </v>
          </cell>
          <cell r="D48">
            <v>0</v>
          </cell>
          <cell r="E48">
            <v>0</v>
          </cell>
        </row>
        <row r="49">
          <cell r="A49" t="str">
            <v>A2020109J</v>
          </cell>
          <cell r="B49" t="str">
            <v>-</v>
          </cell>
          <cell r="C49" t="str">
            <v> </v>
          </cell>
          <cell r="D49">
            <v>422909989</v>
          </cell>
          <cell r="E49">
            <v>623703848</v>
          </cell>
        </row>
        <row r="50">
          <cell r="A50" t="str">
            <v>A2020109M</v>
          </cell>
          <cell r="B50" t="str">
            <v>厚生年金保険料</v>
          </cell>
          <cell r="C50" t="str">
            <v> </v>
          </cell>
          <cell r="D50">
            <v>0</v>
          </cell>
          <cell r="E50">
            <v>0</v>
          </cell>
        </row>
        <row r="51">
          <cell r="A51" t="str">
            <v>A2020110J</v>
          </cell>
          <cell r="B51" t="str">
            <v>-</v>
          </cell>
          <cell r="C51" t="str">
            <v> </v>
          </cell>
          <cell r="D51">
            <v>30826916</v>
          </cell>
          <cell r="E51">
            <v>70914264</v>
          </cell>
        </row>
        <row r="52">
          <cell r="A52" t="str">
            <v>A2020110M</v>
          </cell>
          <cell r="B52" t="str">
            <v>労働保険料</v>
          </cell>
          <cell r="C52" t="str">
            <v> </v>
          </cell>
          <cell r="D52">
            <v>0</v>
          </cell>
          <cell r="E52">
            <v>0</v>
          </cell>
        </row>
        <row r="53">
          <cell r="A53" t="str">
            <v>A20202--M</v>
          </cell>
          <cell r="B53" t="str">
            <v>操業費</v>
          </cell>
          <cell r="C53" t="str">
            <v> </v>
          </cell>
          <cell r="D53">
            <v>0</v>
          </cell>
          <cell r="E53">
            <v>0</v>
          </cell>
        </row>
        <row r="54">
          <cell r="A54" t="str">
            <v>A2020201J</v>
          </cell>
          <cell r="B54" t="str">
            <v>-</v>
          </cell>
          <cell r="C54" t="str">
            <v> </v>
          </cell>
          <cell r="D54">
            <v>38964458</v>
          </cell>
          <cell r="E54">
            <v>66640044</v>
          </cell>
        </row>
        <row r="55">
          <cell r="A55" t="str">
            <v>A2020201M</v>
          </cell>
          <cell r="B55" t="str">
            <v>石油製品</v>
          </cell>
          <cell r="C55" t="str">
            <v> </v>
          </cell>
          <cell r="D55">
            <v>0</v>
          </cell>
          <cell r="E55">
            <v>0</v>
          </cell>
        </row>
        <row r="56">
          <cell r="A56" t="str">
            <v>A2020202J</v>
          </cell>
          <cell r="B56" t="str">
            <v>-</v>
          </cell>
          <cell r="C56" t="str">
            <v> </v>
          </cell>
          <cell r="D56">
            <v>3912003</v>
          </cell>
          <cell r="E56">
            <v>6564100</v>
          </cell>
        </row>
        <row r="57">
          <cell r="A57" t="str">
            <v>A2020202M</v>
          </cell>
          <cell r="B57" t="str">
            <v>試作補助材料</v>
          </cell>
          <cell r="C57" t="str">
            <v> </v>
          </cell>
          <cell r="D57">
            <v>0</v>
          </cell>
          <cell r="E57">
            <v>0</v>
          </cell>
        </row>
        <row r="58">
          <cell r="A58" t="str">
            <v>A2020203J</v>
          </cell>
          <cell r="B58" t="str">
            <v>-</v>
          </cell>
          <cell r="C58" t="str">
            <v> </v>
          </cell>
          <cell r="D58">
            <v>14123528</v>
          </cell>
          <cell r="E58">
            <v>17440682</v>
          </cell>
        </row>
        <row r="59">
          <cell r="A59" t="str">
            <v>A2020203M</v>
          </cell>
          <cell r="B59" t="str">
            <v>治具</v>
          </cell>
          <cell r="C59" t="str">
            <v> </v>
          </cell>
          <cell r="D59">
            <v>0</v>
          </cell>
          <cell r="E59">
            <v>0</v>
          </cell>
        </row>
        <row r="60">
          <cell r="A60" t="str">
            <v>A2020204J</v>
          </cell>
          <cell r="B60" t="str">
            <v>-</v>
          </cell>
          <cell r="C60" t="str">
            <v> </v>
          </cell>
          <cell r="D60">
            <v>8433141</v>
          </cell>
          <cell r="E60">
            <v>14582182</v>
          </cell>
        </row>
        <row r="61">
          <cell r="A61" t="str">
            <v>A2020204M</v>
          </cell>
          <cell r="B61" t="str">
            <v>消耗工具</v>
          </cell>
          <cell r="C61" t="str">
            <v> </v>
          </cell>
          <cell r="D61">
            <v>0</v>
          </cell>
          <cell r="E61">
            <v>0</v>
          </cell>
        </row>
        <row r="62">
          <cell r="A62" t="str">
            <v>A2020205J</v>
          </cell>
          <cell r="B62" t="str">
            <v>-</v>
          </cell>
          <cell r="C62" t="str">
            <v> </v>
          </cell>
          <cell r="D62">
            <v>1613023</v>
          </cell>
          <cell r="E62">
            <v>3501828</v>
          </cell>
        </row>
        <row r="63">
          <cell r="A63" t="str">
            <v>A2020205M</v>
          </cell>
          <cell r="B63" t="str">
            <v>試験研究用器具費（レンタル・リース）</v>
          </cell>
          <cell r="C63" t="str">
            <v> </v>
          </cell>
          <cell r="D63">
            <v>0</v>
          </cell>
          <cell r="E63">
            <v>0</v>
          </cell>
        </row>
        <row r="64">
          <cell r="A64" t="str">
            <v>A2020206J</v>
          </cell>
          <cell r="B64" t="str">
            <v>-</v>
          </cell>
          <cell r="C64" t="str">
            <v> </v>
          </cell>
          <cell r="D64">
            <v>20847240</v>
          </cell>
          <cell r="E64">
            <v>31916940</v>
          </cell>
        </row>
        <row r="65">
          <cell r="A65" t="str">
            <v>A2020206M</v>
          </cell>
          <cell r="B65" t="str">
            <v>試験研究用器具費（研究器具）</v>
          </cell>
          <cell r="C65" t="str">
            <v> </v>
          </cell>
          <cell r="D65">
            <v>0</v>
          </cell>
          <cell r="E65">
            <v>0</v>
          </cell>
        </row>
        <row r="66">
          <cell r="A66" t="str">
            <v>A2020207J</v>
          </cell>
          <cell r="B66" t="str">
            <v>-</v>
          </cell>
          <cell r="C66" t="str">
            <v> </v>
          </cell>
          <cell r="D66">
            <v>8405760</v>
          </cell>
          <cell r="E66">
            <v>15607813</v>
          </cell>
        </row>
        <row r="67">
          <cell r="A67" t="str">
            <v>A2020207M</v>
          </cell>
          <cell r="B67" t="str">
            <v>試験研究用器具費（テスト治具）</v>
          </cell>
          <cell r="C67" t="str">
            <v> </v>
          </cell>
          <cell r="D67">
            <v>0</v>
          </cell>
          <cell r="E67">
            <v>0</v>
          </cell>
        </row>
        <row r="68">
          <cell r="A68" t="str">
            <v>A2020208J</v>
          </cell>
          <cell r="B68" t="str">
            <v>-</v>
          </cell>
          <cell r="C68" t="str">
            <v> </v>
          </cell>
          <cell r="D68">
            <v>1997600</v>
          </cell>
          <cell r="E68">
            <v>3648450</v>
          </cell>
        </row>
        <row r="69">
          <cell r="A69" t="str">
            <v>A2020208M</v>
          </cell>
          <cell r="B69" t="str">
            <v>作業用備品</v>
          </cell>
          <cell r="C69" t="str">
            <v> </v>
          </cell>
          <cell r="D69">
            <v>0</v>
          </cell>
          <cell r="E69">
            <v>0</v>
          </cell>
        </row>
        <row r="70">
          <cell r="A70" t="str">
            <v>A2020209J</v>
          </cell>
          <cell r="B70" t="str">
            <v>-</v>
          </cell>
          <cell r="C70" t="str">
            <v> </v>
          </cell>
          <cell r="D70">
            <v>2600000</v>
          </cell>
          <cell r="E70">
            <v>2600000</v>
          </cell>
        </row>
        <row r="71">
          <cell r="A71" t="str">
            <v>A2020209M</v>
          </cell>
          <cell r="B71" t="str">
            <v>複合検具</v>
          </cell>
          <cell r="C71" t="str">
            <v> </v>
          </cell>
          <cell r="D71">
            <v>0</v>
          </cell>
          <cell r="E71">
            <v>0</v>
          </cell>
        </row>
        <row r="72">
          <cell r="A72" t="str">
            <v>A2020210J</v>
          </cell>
          <cell r="B72" t="str">
            <v>-</v>
          </cell>
          <cell r="C72" t="str">
            <v> </v>
          </cell>
          <cell r="D72">
            <v>135225793</v>
          </cell>
          <cell r="E72">
            <v>271233608</v>
          </cell>
        </row>
        <row r="73">
          <cell r="A73" t="str">
            <v>A2020210M</v>
          </cell>
          <cell r="B73" t="str">
            <v>電力料</v>
          </cell>
          <cell r="C73" t="str">
            <v> </v>
          </cell>
          <cell r="D73">
            <v>0</v>
          </cell>
          <cell r="E73">
            <v>0</v>
          </cell>
        </row>
        <row r="74">
          <cell r="A74" t="str">
            <v>A2020211J</v>
          </cell>
          <cell r="B74" t="str">
            <v>-</v>
          </cell>
          <cell r="C74" t="str">
            <v> </v>
          </cell>
          <cell r="D74">
            <v>3823024</v>
          </cell>
          <cell r="E74">
            <v>6152948</v>
          </cell>
        </row>
        <row r="75">
          <cell r="A75" t="str">
            <v>A2020211M</v>
          </cell>
          <cell r="B75" t="str">
            <v>燃料費</v>
          </cell>
          <cell r="C75" t="str">
            <v> </v>
          </cell>
          <cell r="D75">
            <v>0</v>
          </cell>
          <cell r="E75">
            <v>0</v>
          </cell>
        </row>
        <row r="76">
          <cell r="A76" t="str">
            <v>A2020212J</v>
          </cell>
          <cell r="B76" t="str">
            <v>-</v>
          </cell>
          <cell r="C76" t="str">
            <v> </v>
          </cell>
          <cell r="D76">
            <v>960840</v>
          </cell>
          <cell r="E76">
            <v>446840</v>
          </cell>
        </row>
        <row r="77">
          <cell r="A77" t="str">
            <v>A2020212M</v>
          </cell>
          <cell r="B77" t="str">
            <v>水道料</v>
          </cell>
          <cell r="C77" t="str">
            <v> </v>
          </cell>
          <cell r="D77">
            <v>0</v>
          </cell>
          <cell r="E77">
            <v>0</v>
          </cell>
        </row>
        <row r="78">
          <cell r="A78" t="str">
            <v>A2020213J</v>
          </cell>
          <cell r="B78" t="str">
            <v>-</v>
          </cell>
          <cell r="C78" t="str">
            <v> </v>
          </cell>
          <cell r="D78">
            <v>0</v>
          </cell>
          <cell r="E78">
            <v>12500</v>
          </cell>
        </row>
        <row r="79">
          <cell r="A79" t="str">
            <v>A2020213M</v>
          </cell>
          <cell r="B79" t="str">
            <v>作業用消耗品費（設計用）</v>
          </cell>
          <cell r="C79" t="str">
            <v> </v>
          </cell>
          <cell r="D79">
            <v>0</v>
          </cell>
          <cell r="E79">
            <v>0</v>
          </cell>
        </row>
        <row r="80">
          <cell r="A80" t="str">
            <v>A2020214J</v>
          </cell>
          <cell r="B80" t="str">
            <v>-</v>
          </cell>
          <cell r="C80" t="str">
            <v> </v>
          </cell>
          <cell r="D80">
            <v>32864420</v>
          </cell>
          <cell r="E80">
            <v>64611942</v>
          </cell>
        </row>
        <row r="81">
          <cell r="A81" t="str">
            <v>A2020214M</v>
          </cell>
          <cell r="B81" t="str">
            <v>作業用消耗品費（一般）</v>
          </cell>
          <cell r="C81" t="str">
            <v> </v>
          </cell>
          <cell r="D81">
            <v>0</v>
          </cell>
          <cell r="E81">
            <v>0</v>
          </cell>
        </row>
        <row r="82">
          <cell r="A82" t="str">
            <v>A2020215J</v>
          </cell>
          <cell r="B82" t="str">
            <v>-</v>
          </cell>
          <cell r="C82" t="str">
            <v> </v>
          </cell>
          <cell r="D82">
            <v>7986280</v>
          </cell>
          <cell r="E82">
            <v>8975272</v>
          </cell>
        </row>
        <row r="83">
          <cell r="A83" t="str">
            <v>A2020215M</v>
          </cell>
          <cell r="B83" t="str">
            <v>作業用消耗品費（安全）</v>
          </cell>
          <cell r="C83" t="str">
            <v> </v>
          </cell>
          <cell r="D83">
            <v>0</v>
          </cell>
          <cell r="E83">
            <v>0</v>
          </cell>
        </row>
        <row r="84">
          <cell r="A84" t="str">
            <v>A2020216J</v>
          </cell>
          <cell r="B84" t="str">
            <v>-</v>
          </cell>
          <cell r="C84" t="str">
            <v> </v>
          </cell>
          <cell r="D84">
            <v>0</v>
          </cell>
          <cell r="E84">
            <v>0</v>
          </cell>
        </row>
        <row r="85">
          <cell r="A85" t="str">
            <v>A2020216M</v>
          </cell>
          <cell r="B85" t="str">
            <v>作業用消耗品費（設管）</v>
          </cell>
          <cell r="C85" t="str">
            <v> </v>
          </cell>
          <cell r="D85">
            <v>0</v>
          </cell>
          <cell r="E85">
            <v>0</v>
          </cell>
        </row>
        <row r="86">
          <cell r="A86" t="str">
            <v>A2020217J</v>
          </cell>
          <cell r="B86" t="str">
            <v>-</v>
          </cell>
          <cell r="C86" t="str">
            <v> </v>
          </cell>
          <cell r="D86">
            <v>39118456</v>
          </cell>
          <cell r="E86">
            <v>75712133</v>
          </cell>
        </row>
        <row r="87">
          <cell r="A87" t="str">
            <v>A2020217M</v>
          </cell>
          <cell r="B87" t="str">
            <v>図面費</v>
          </cell>
          <cell r="C87" t="str">
            <v> </v>
          </cell>
          <cell r="D87">
            <v>0</v>
          </cell>
          <cell r="E87">
            <v>0</v>
          </cell>
        </row>
        <row r="88">
          <cell r="A88" t="str">
            <v>A20203--M</v>
          </cell>
          <cell r="B88" t="str">
            <v>設備費</v>
          </cell>
          <cell r="C88" t="str">
            <v> </v>
          </cell>
          <cell r="D88">
            <v>0</v>
          </cell>
          <cell r="E88">
            <v>0</v>
          </cell>
        </row>
        <row r="89">
          <cell r="A89" t="str">
            <v>A2020301J</v>
          </cell>
          <cell r="B89" t="str">
            <v>-</v>
          </cell>
          <cell r="C89" t="str">
            <v> </v>
          </cell>
          <cell r="D89">
            <v>1077540</v>
          </cell>
          <cell r="E89">
            <v>2027270</v>
          </cell>
        </row>
        <row r="90">
          <cell r="A90" t="str">
            <v>A2020301M</v>
          </cell>
          <cell r="B90" t="str">
            <v>機械修理</v>
          </cell>
          <cell r="C90" t="str">
            <v> </v>
          </cell>
          <cell r="D90">
            <v>0</v>
          </cell>
          <cell r="E90">
            <v>0</v>
          </cell>
        </row>
        <row r="91">
          <cell r="A91" t="str">
            <v>A2020302J</v>
          </cell>
          <cell r="B91" t="str">
            <v>-</v>
          </cell>
          <cell r="C91" t="str">
            <v> </v>
          </cell>
          <cell r="D91">
            <v>16960456</v>
          </cell>
          <cell r="E91">
            <v>30086636</v>
          </cell>
        </row>
        <row r="92">
          <cell r="A92" t="str">
            <v>A2020302M</v>
          </cell>
          <cell r="B92" t="str">
            <v>研究設備修理</v>
          </cell>
          <cell r="C92" t="str">
            <v> </v>
          </cell>
          <cell r="D92">
            <v>0</v>
          </cell>
          <cell r="E92">
            <v>0</v>
          </cell>
        </row>
        <row r="93">
          <cell r="A93" t="str">
            <v>A2020303J</v>
          </cell>
          <cell r="B93" t="str">
            <v>-</v>
          </cell>
          <cell r="C93" t="str">
            <v> </v>
          </cell>
          <cell r="D93">
            <v>56458004</v>
          </cell>
          <cell r="E93">
            <v>72287737</v>
          </cell>
        </row>
        <row r="94">
          <cell r="A94" t="str">
            <v>A2020303M</v>
          </cell>
          <cell r="B94" t="str">
            <v>一般設備修理</v>
          </cell>
          <cell r="C94" t="str">
            <v> </v>
          </cell>
          <cell r="D94">
            <v>0</v>
          </cell>
          <cell r="E94">
            <v>0</v>
          </cell>
        </row>
        <row r="95">
          <cell r="A95" t="str">
            <v>A2020304J</v>
          </cell>
          <cell r="B95" t="str">
            <v>-</v>
          </cell>
          <cell r="C95" t="str">
            <v> </v>
          </cell>
          <cell r="D95">
            <v>9938840</v>
          </cell>
          <cell r="E95">
            <v>14559840</v>
          </cell>
        </row>
        <row r="96">
          <cell r="A96" t="str">
            <v>A2020304M</v>
          </cell>
          <cell r="B96" t="str">
            <v>土木建築修理</v>
          </cell>
          <cell r="C96" t="str">
            <v> </v>
          </cell>
          <cell r="D96">
            <v>0</v>
          </cell>
          <cell r="E96">
            <v>0</v>
          </cell>
        </row>
        <row r="97">
          <cell r="A97" t="str">
            <v>A2020305J</v>
          </cell>
          <cell r="B97" t="str">
            <v>-</v>
          </cell>
          <cell r="C97" t="str">
            <v> </v>
          </cell>
          <cell r="D97">
            <v>11690707</v>
          </cell>
          <cell r="E97">
            <v>12190707</v>
          </cell>
        </row>
        <row r="98">
          <cell r="A98" t="str">
            <v>A2020305M</v>
          </cell>
          <cell r="B98" t="str">
            <v>Ｌ／Ｏ費</v>
          </cell>
          <cell r="C98" t="str">
            <v> </v>
          </cell>
          <cell r="D98">
            <v>0</v>
          </cell>
          <cell r="E98">
            <v>0</v>
          </cell>
        </row>
        <row r="99">
          <cell r="A99" t="str">
            <v>A2020306M</v>
          </cell>
          <cell r="B99" t="str">
            <v>Ｌ／Ｏ費（Ａ）</v>
          </cell>
          <cell r="C99" t="str">
            <v> </v>
          </cell>
          <cell r="D99">
            <v>0</v>
          </cell>
          <cell r="E99">
            <v>0</v>
          </cell>
        </row>
        <row r="100">
          <cell r="A100" t="str">
            <v>A2020307M</v>
          </cell>
          <cell r="B100" t="str">
            <v>Ｌ／Ｏ費（Ｂ）</v>
          </cell>
          <cell r="C100" t="str">
            <v> </v>
          </cell>
          <cell r="D100">
            <v>0</v>
          </cell>
          <cell r="E100">
            <v>0</v>
          </cell>
        </row>
        <row r="101">
          <cell r="A101" t="str">
            <v>A2020308J</v>
          </cell>
          <cell r="B101" t="str">
            <v>-</v>
          </cell>
          <cell r="C101" t="str">
            <v> </v>
          </cell>
          <cell r="D101">
            <v>10253100</v>
          </cell>
          <cell r="E101">
            <v>20455100</v>
          </cell>
        </row>
        <row r="102">
          <cell r="A102" t="str">
            <v>A2020308M</v>
          </cell>
          <cell r="B102" t="str">
            <v>固定資産税</v>
          </cell>
          <cell r="C102" t="str">
            <v> </v>
          </cell>
          <cell r="D102">
            <v>0</v>
          </cell>
          <cell r="E102">
            <v>0</v>
          </cell>
        </row>
        <row r="103">
          <cell r="A103" t="str">
            <v>A2020309J</v>
          </cell>
          <cell r="B103" t="str">
            <v>-</v>
          </cell>
          <cell r="C103" t="str">
            <v> </v>
          </cell>
          <cell r="D103">
            <v>269192623</v>
          </cell>
          <cell r="E103">
            <v>531665425</v>
          </cell>
        </row>
        <row r="104">
          <cell r="A104" t="str">
            <v>A2020309M</v>
          </cell>
          <cell r="B104" t="str">
            <v>減価償却費</v>
          </cell>
          <cell r="C104" t="str">
            <v> </v>
          </cell>
          <cell r="D104">
            <v>0</v>
          </cell>
          <cell r="E104">
            <v>0</v>
          </cell>
        </row>
        <row r="105">
          <cell r="A105" t="str">
            <v>A2020310J</v>
          </cell>
          <cell r="B105" t="str">
            <v>-</v>
          </cell>
          <cell r="C105" t="str">
            <v> </v>
          </cell>
          <cell r="D105">
            <v>2253459</v>
          </cell>
          <cell r="E105">
            <v>4506918</v>
          </cell>
        </row>
        <row r="106">
          <cell r="A106" t="str">
            <v>A2020310M</v>
          </cell>
          <cell r="B106" t="str">
            <v>火災保険料</v>
          </cell>
          <cell r="C106" t="str">
            <v> </v>
          </cell>
          <cell r="D106">
            <v>0</v>
          </cell>
          <cell r="E106">
            <v>0</v>
          </cell>
        </row>
        <row r="107">
          <cell r="A107" t="str">
            <v>A2020311J</v>
          </cell>
          <cell r="B107" t="str">
            <v>-</v>
          </cell>
          <cell r="C107" t="str">
            <v> </v>
          </cell>
          <cell r="D107">
            <v>373568435</v>
          </cell>
          <cell r="E107">
            <v>685715441</v>
          </cell>
        </row>
        <row r="108">
          <cell r="A108" t="str">
            <v>A2020311M</v>
          </cell>
          <cell r="B108" t="str">
            <v>固定資産賃借料</v>
          </cell>
          <cell r="C108" t="str">
            <v> </v>
          </cell>
          <cell r="D108">
            <v>0</v>
          </cell>
          <cell r="E108">
            <v>0</v>
          </cell>
        </row>
        <row r="109">
          <cell r="A109" t="str">
            <v>A2020312J</v>
          </cell>
          <cell r="B109" t="str">
            <v>-</v>
          </cell>
          <cell r="C109" t="str">
            <v> </v>
          </cell>
          <cell r="D109">
            <v>816057</v>
          </cell>
          <cell r="E109">
            <v>1589602</v>
          </cell>
        </row>
        <row r="110">
          <cell r="A110" t="str">
            <v>A2020312M</v>
          </cell>
          <cell r="B110" t="str">
            <v>連絡車関係費</v>
          </cell>
          <cell r="C110" t="str">
            <v> </v>
          </cell>
          <cell r="D110">
            <v>0</v>
          </cell>
          <cell r="E110">
            <v>0</v>
          </cell>
        </row>
        <row r="111">
          <cell r="A111" t="str">
            <v>A20204--M</v>
          </cell>
          <cell r="B111" t="str">
            <v>管理費</v>
          </cell>
          <cell r="C111" t="str">
            <v> </v>
          </cell>
          <cell r="D111">
            <v>0</v>
          </cell>
          <cell r="E111">
            <v>0</v>
          </cell>
        </row>
        <row r="112">
          <cell r="A112" t="str">
            <v>A2020401J</v>
          </cell>
          <cell r="B112" t="str">
            <v>-</v>
          </cell>
          <cell r="C112" t="str">
            <v> </v>
          </cell>
          <cell r="D112">
            <v>41691322</v>
          </cell>
          <cell r="E112">
            <v>84621994</v>
          </cell>
        </row>
        <row r="113">
          <cell r="A113" t="str">
            <v>A2020401M</v>
          </cell>
          <cell r="B113" t="str">
            <v>給食補助金</v>
          </cell>
          <cell r="C113" t="str">
            <v> </v>
          </cell>
          <cell r="D113">
            <v>0</v>
          </cell>
          <cell r="E113">
            <v>0</v>
          </cell>
        </row>
        <row r="114">
          <cell r="A114" t="str">
            <v>A2020402J</v>
          </cell>
          <cell r="B114" t="str">
            <v>-</v>
          </cell>
          <cell r="C114" t="str">
            <v> </v>
          </cell>
          <cell r="D114">
            <v>3936350</v>
          </cell>
          <cell r="E114">
            <v>5553092</v>
          </cell>
        </row>
        <row r="115">
          <cell r="A115" t="str">
            <v>A2020402M</v>
          </cell>
          <cell r="B115" t="str">
            <v>レクリェエーション費</v>
          </cell>
          <cell r="C115" t="str">
            <v> </v>
          </cell>
          <cell r="D115">
            <v>0</v>
          </cell>
          <cell r="E115">
            <v>0</v>
          </cell>
        </row>
        <row r="116">
          <cell r="A116" t="str">
            <v>A2020403J</v>
          </cell>
          <cell r="B116" t="str">
            <v>-</v>
          </cell>
          <cell r="C116" t="str">
            <v> </v>
          </cell>
          <cell r="D116">
            <v>6023595</v>
          </cell>
          <cell r="E116">
            <v>11786269</v>
          </cell>
        </row>
        <row r="117">
          <cell r="A117" t="str">
            <v>A2020403M</v>
          </cell>
          <cell r="B117" t="str">
            <v>貸与品</v>
          </cell>
          <cell r="C117" t="str">
            <v> </v>
          </cell>
          <cell r="D117">
            <v>0</v>
          </cell>
          <cell r="E117">
            <v>0</v>
          </cell>
        </row>
        <row r="118">
          <cell r="A118" t="str">
            <v>A2020404J</v>
          </cell>
          <cell r="B118" t="str">
            <v>-</v>
          </cell>
          <cell r="C118" t="str">
            <v> </v>
          </cell>
          <cell r="D118">
            <v>-4609324</v>
          </cell>
          <cell r="E118">
            <v>-16004087</v>
          </cell>
        </row>
        <row r="119">
          <cell r="A119" t="str">
            <v>A2020404M</v>
          </cell>
          <cell r="B119" t="str">
            <v>診療関係費</v>
          </cell>
          <cell r="C119" t="str">
            <v> </v>
          </cell>
          <cell r="D119">
            <v>0</v>
          </cell>
          <cell r="E119">
            <v>0</v>
          </cell>
        </row>
        <row r="120">
          <cell r="A120" t="str">
            <v>A2020405J</v>
          </cell>
          <cell r="B120" t="str">
            <v>-</v>
          </cell>
          <cell r="C120" t="str">
            <v> </v>
          </cell>
          <cell r="D120">
            <v>5640543</v>
          </cell>
          <cell r="E120">
            <v>9561205</v>
          </cell>
        </row>
        <row r="121">
          <cell r="A121" t="str">
            <v>A2020405M</v>
          </cell>
          <cell r="B121" t="str">
            <v>安全衛生費</v>
          </cell>
          <cell r="C121" t="str">
            <v> </v>
          </cell>
          <cell r="D121">
            <v>0</v>
          </cell>
          <cell r="E121">
            <v>0</v>
          </cell>
        </row>
        <row r="122">
          <cell r="A122" t="str">
            <v>A2020406J</v>
          </cell>
          <cell r="B122" t="str">
            <v>-</v>
          </cell>
          <cell r="C122" t="str">
            <v> </v>
          </cell>
          <cell r="D122">
            <v>8237397</v>
          </cell>
          <cell r="E122">
            <v>18170063</v>
          </cell>
        </row>
        <row r="123">
          <cell r="A123" t="str">
            <v>A2020406M</v>
          </cell>
          <cell r="B123" t="str">
            <v>研修関係費</v>
          </cell>
          <cell r="C123" t="str">
            <v> </v>
          </cell>
          <cell r="D123">
            <v>0</v>
          </cell>
          <cell r="E123">
            <v>0</v>
          </cell>
        </row>
        <row r="124">
          <cell r="A124" t="str">
            <v>A2020407J</v>
          </cell>
          <cell r="B124" t="str">
            <v>-</v>
          </cell>
          <cell r="C124" t="str">
            <v> </v>
          </cell>
          <cell r="D124">
            <v>149537025</v>
          </cell>
          <cell r="E124">
            <v>281646079</v>
          </cell>
        </row>
        <row r="125">
          <cell r="A125" t="str">
            <v>A2020407M</v>
          </cell>
          <cell r="B125" t="str">
            <v>寮・社宅管理費</v>
          </cell>
          <cell r="C125" t="str">
            <v> </v>
          </cell>
          <cell r="D125">
            <v>0</v>
          </cell>
          <cell r="E125">
            <v>0</v>
          </cell>
        </row>
        <row r="126">
          <cell r="A126" t="str">
            <v>A2020408J</v>
          </cell>
          <cell r="B126" t="str">
            <v>-</v>
          </cell>
          <cell r="C126" t="str">
            <v> </v>
          </cell>
          <cell r="D126">
            <v>44063878</v>
          </cell>
          <cell r="E126">
            <v>79779837</v>
          </cell>
        </row>
        <row r="127">
          <cell r="A127" t="str">
            <v>A2020408M</v>
          </cell>
          <cell r="B127" t="str">
            <v>その他厚生費</v>
          </cell>
          <cell r="C127" t="str">
            <v> </v>
          </cell>
          <cell r="D127">
            <v>0</v>
          </cell>
          <cell r="E127">
            <v>0</v>
          </cell>
        </row>
        <row r="128">
          <cell r="A128" t="str">
            <v>A2020409J</v>
          </cell>
          <cell r="B128" t="str">
            <v>-</v>
          </cell>
          <cell r="C128" t="str">
            <v> </v>
          </cell>
          <cell r="D128">
            <v>13887093</v>
          </cell>
          <cell r="E128">
            <v>47553838</v>
          </cell>
        </row>
        <row r="129">
          <cell r="A129" t="str">
            <v>A2020409M</v>
          </cell>
          <cell r="B129" t="str">
            <v>国内旅費交通費</v>
          </cell>
          <cell r="C129" t="str">
            <v> </v>
          </cell>
          <cell r="D129">
            <v>0</v>
          </cell>
          <cell r="E129">
            <v>0</v>
          </cell>
        </row>
        <row r="130">
          <cell r="A130" t="str">
            <v>A2020410J</v>
          </cell>
          <cell r="B130" t="str">
            <v>-</v>
          </cell>
          <cell r="C130" t="str">
            <v> </v>
          </cell>
          <cell r="D130">
            <v>26906689</v>
          </cell>
          <cell r="E130">
            <v>49889337</v>
          </cell>
        </row>
        <row r="131">
          <cell r="A131" t="str">
            <v>A2020410M</v>
          </cell>
          <cell r="B131" t="str">
            <v>海外旅費交通費</v>
          </cell>
          <cell r="C131" t="str">
            <v> </v>
          </cell>
          <cell r="D131">
            <v>0</v>
          </cell>
          <cell r="E131">
            <v>0</v>
          </cell>
        </row>
        <row r="132">
          <cell r="A132" t="str">
            <v>A2020411J</v>
          </cell>
          <cell r="B132" t="str">
            <v>-</v>
          </cell>
          <cell r="C132" t="str">
            <v> </v>
          </cell>
          <cell r="D132">
            <v>112905</v>
          </cell>
          <cell r="E132">
            <v>266429</v>
          </cell>
        </row>
        <row r="133">
          <cell r="A133" t="str">
            <v>A2020411M</v>
          </cell>
          <cell r="B133" t="str">
            <v>採用関係費</v>
          </cell>
          <cell r="C133" t="str">
            <v> </v>
          </cell>
          <cell r="D133">
            <v>0</v>
          </cell>
          <cell r="E133">
            <v>0</v>
          </cell>
        </row>
        <row r="134">
          <cell r="A134" t="str">
            <v>A2020412J</v>
          </cell>
          <cell r="B134" t="str">
            <v>-</v>
          </cell>
          <cell r="C134" t="str">
            <v> </v>
          </cell>
          <cell r="D134">
            <v>742422244</v>
          </cell>
          <cell r="E134">
            <v>1401824617</v>
          </cell>
        </row>
        <row r="135">
          <cell r="A135" t="str">
            <v>A2020412M</v>
          </cell>
          <cell r="B135" t="str">
            <v>技術電子計算機費</v>
          </cell>
          <cell r="C135" t="str">
            <v> </v>
          </cell>
          <cell r="D135">
            <v>0</v>
          </cell>
          <cell r="E135">
            <v>0</v>
          </cell>
        </row>
        <row r="136">
          <cell r="A136" t="str">
            <v>A2020413J</v>
          </cell>
          <cell r="B136" t="str">
            <v>-</v>
          </cell>
          <cell r="C136" t="str">
            <v> </v>
          </cell>
          <cell r="D136">
            <v>78014490</v>
          </cell>
          <cell r="E136">
            <v>153852092</v>
          </cell>
        </row>
        <row r="137">
          <cell r="A137" t="str">
            <v>A2020413M</v>
          </cell>
          <cell r="B137" t="str">
            <v>事務電子計算機費</v>
          </cell>
          <cell r="C137" t="str">
            <v> </v>
          </cell>
          <cell r="D137">
            <v>0</v>
          </cell>
          <cell r="E137">
            <v>0</v>
          </cell>
        </row>
        <row r="138">
          <cell r="A138" t="str">
            <v>A2020414M</v>
          </cell>
          <cell r="B138" t="str">
            <v>工業所有権管理費</v>
          </cell>
          <cell r="C138" t="str">
            <v> </v>
          </cell>
          <cell r="D138">
            <v>0</v>
          </cell>
          <cell r="E138">
            <v>0</v>
          </cell>
        </row>
        <row r="139">
          <cell r="A139" t="str">
            <v>A2020415J</v>
          </cell>
          <cell r="B139" t="str">
            <v>-</v>
          </cell>
          <cell r="C139" t="str">
            <v> </v>
          </cell>
          <cell r="D139">
            <v>1077469</v>
          </cell>
          <cell r="E139">
            <v>2408411</v>
          </cell>
        </row>
        <row r="140">
          <cell r="A140" t="str">
            <v>A2020415M</v>
          </cell>
          <cell r="B140" t="str">
            <v>運送保管料</v>
          </cell>
          <cell r="C140" t="str">
            <v> </v>
          </cell>
          <cell r="D140">
            <v>0</v>
          </cell>
          <cell r="E140">
            <v>0</v>
          </cell>
        </row>
        <row r="141">
          <cell r="A141" t="str">
            <v>A2020416J</v>
          </cell>
          <cell r="B141" t="str">
            <v>-</v>
          </cell>
          <cell r="C141" t="str">
            <v> </v>
          </cell>
          <cell r="D141">
            <v>6232101</v>
          </cell>
          <cell r="E141">
            <v>13103553</v>
          </cell>
        </row>
        <row r="142">
          <cell r="A142" t="str">
            <v>A2020416M</v>
          </cell>
          <cell r="B142" t="str">
            <v>事務用消耗品</v>
          </cell>
          <cell r="C142" t="str">
            <v> </v>
          </cell>
          <cell r="D142">
            <v>0</v>
          </cell>
          <cell r="E142">
            <v>0</v>
          </cell>
        </row>
        <row r="143">
          <cell r="A143" t="str">
            <v>A2020417J</v>
          </cell>
          <cell r="B143" t="str">
            <v>-</v>
          </cell>
          <cell r="C143" t="str">
            <v> </v>
          </cell>
          <cell r="D143">
            <v>27563952</v>
          </cell>
          <cell r="E143">
            <v>48685173</v>
          </cell>
        </row>
        <row r="144">
          <cell r="A144" t="str">
            <v>A2020417M</v>
          </cell>
          <cell r="B144" t="str">
            <v>技術調査費</v>
          </cell>
          <cell r="C144" t="str">
            <v> </v>
          </cell>
          <cell r="D144">
            <v>0</v>
          </cell>
          <cell r="E144">
            <v>0</v>
          </cell>
        </row>
        <row r="145">
          <cell r="A145" t="str">
            <v>A2020418J</v>
          </cell>
          <cell r="B145" t="str">
            <v>-</v>
          </cell>
          <cell r="C145" t="str">
            <v> </v>
          </cell>
          <cell r="D145">
            <v>0</v>
          </cell>
          <cell r="E145">
            <v>1820</v>
          </cell>
        </row>
        <row r="146">
          <cell r="A146" t="str">
            <v>A2020418M</v>
          </cell>
          <cell r="B146" t="str">
            <v>人事調査費</v>
          </cell>
          <cell r="C146" t="str">
            <v> </v>
          </cell>
          <cell r="D146">
            <v>0</v>
          </cell>
          <cell r="E146">
            <v>0</v>
          </cell>
        </row>
        <row r="147">
          <cell r="A147" t="str">
            <v>A2020419J</v>
          </cell>
          <cell r="B147" t="str">
            <v>-</v>
          </cell>
          <cell r="C147" t="str">
            <v> </v>
          </cell>
          <cell r="D147">
            <v>26122836</v>
          </cell>
          <cell r="E147">
            <v>47244137</v>
          </cell>
        </row>
        <row r="148">
          <cell r="A148" t="str">
            <v>A2020419M</v>
          </cell>
          <cell r="B148" t="str">
            <v>通信費</v>
          </cell>
          <cell r="C148" t="str">
            <v> </v>
          </cell>
          <cell r="D148">
            <v>0</v>
          </cell>
          <cell r="E148">
            <v>0</v>
          </cell>
        </row>
        <row r="149">
          <cell r="A149" t="str">
            <v>A2020420J</v>
          </cell>
          <cell r="B149" t="str">
            <v>-</v>
          </cell>
          <cell r="C149" t="str">
            <v> </v>
          </cell>
          <cell r="D149">
            <v>7747158</v>
          </cell>
          <cell r="E149">
            <v>16367518</v>
          </cell>
        </row>
        <row r="150">
          <cell r="A150" t="str">
            <v>A2020420M</v>
          </cell>
          <cell r="B150" t="str">
            <v>交際費</v>
          </cell>
          <cell r="C150" t="str">
            <v> </v>
          </cell>
          <cell r="D150">
            <v>0</v>
          </cell>
          <cell r="E150">
            <v>0</v>
          </cell>
        </row>
        <row r="151">
          <cell r="A151" t="str">
            <v>A2020421J</v>
          </cell>
          <cell r="B151" t="str">
            <v>-</v>
          </cell>
          <cell r="C151" t="str">
            <v> </v>
          </cell>
          <cell r="D151">
            <v>7849900</v>
          </cell>
          <cell r="E151">
            <v>15537783</v>
          </cell>
        </row>
        <row r="152">
          <cell r="A152" t="str">
            <v>A2020421M</v>
          </cell>
          <cell r="B152" t="str">
            <v>図書費（技術図書）</v>
          </cell>
          <cell r="C152" t="str">
            <v> </v>
          </cell>
          <cell r="D152">
            <v>0</v>
          </cell>
          <cell r="E152">
            <v>0</v>
          </cell>
        </row>
        <row r="153">
          <cell r="A153" t="str">
            <v>A2020422J</v>
          </cell>
          <cell r="B153" t="str">
            <v>-</v>
          </cell>
          <cell r="C153" t="str">
            <v> </v>
          </cell>
          <cell r="D153">
            <v>1356885</v>
          </cell>
          <cell r="E153">
            <v>1504385</v>
          </cell>
        </row>
        <row r="154">
          <cell r="A154" t="str">
            <v>A2020422M</v>
          </cell>
          <cell r="B154" t="str">
            <v>図書費（規格図書）</v>
          </cell>
          <cell r="C154" t="str">
            <v> </v>
          </cell>
          <cell r="D154">
            <v>0</v>
          </cell>
          <cell r="E154">
            <v>0</v>
          </cell>
        </row>
        <row r="155">
          <cell r="A155" t="str">
            <v>A2020423J</v>
          </cell>
          <cell r="B155" t="str">
            <v>-</v>
          </cell>
          <cell r="C155" t="str">
            <v> </v>
          </cell>
          <cell r="D155">
            <v>361588</v>
          </cell>
          <cell r="E155">
            <v>736090</v>
          </cell>
        </row>
        <row r="156">
          <cell r="A156" t="str">
            <v>A2020423M</v>
          </cell>
          <cell r="B156" t="str">
            <v>図書費（一般図書）</v>
          </cell>
          <cell r="C156" t="str">
            <v> </v>
          </cell>
          <cell r="D156">
            <v>0</v>
          </cell>
          <cell r="E156">
            <v>0</v>
          </cell>
        </row>
        <row r="157">
          <cell r="A157" t="str">
            <v>A2020424J</v>
          </cell>
          <cell r="B157" t="str">
            <v>-</v>
          </cell>
          <cell r="C157" t="str">
            <v> </v>
          </cell>
          <cell r="D157">
            <v>6144716</v>
          </cell>
          <cell r="E157">
            <v>13652703</v>
          </cell>
        </row>
        <row r="158">
          <cell r="A158" t="str">
            <v>A2020424M</v>
          </cell>
          <cell r="B158" t="str">
            <v>会議費</v>
          </cell>
          <cell r="C158" t="str">
            <v> </v>
          </cell>
          <cell r="D158">
            <v>0</v>
          </cell>
          <cell r="E158">
            <v>0</v>
          </cell>
        </row>
        <row r="159">
          <cell r="A159" t="str">
            <v>A2020425J</v>
          </cell>
          <cell r="B159" t="str">
            <v>-</v>
          </cell>
          <cell r="C159" t="str">
            <v> </v>
          </cell>
          <cell r="D159">
            <v>422400</v>
          </cell>
          <cell r="E159">
            <v>514394</v>
          </cell>
        </row>
        <row r="160">
          <cell r="A160" t="str">
            <v>A2020425M</v>
          </cell>
          <cell r="B160" t="str">
            <v>諸会費（一般）</v>
          </cell>
          <cell r="C160" t="str">
            <v> </v>
          </cell>
          <cell r="D160">
            <v>0</v>
          </cell>
          <cell r="E160">
            <v>0</v>
          </cell>
        </row>
        <row r="161">
          <cell r="A161" t="str">
            <v>A2020426J</v>
          </cell>
          <cell r="B161" t="str">
            <v>-</v>
          </cell>
          <cell r="C161" t="str">
            <v> </v>
          </cell>
          <cell r="D161">
            <v>4512924</v>
          </cell>
          <cell r="E161">
            <v>8916343</v>
          </cell>
        </row>
        <row r="162">
          <cell r="A162" t="str">
            <v>A2020426M</v>
          </cell>
          <cell r="B162" t="str">
            <v>諸会費（技術）</v>
          </cell>
          <cell r="C162" t="str">
            <v> </v>
          </cell>
          <cell r="D162">
            <v>0</v>
          </cell>
          <cell r="E162">
            <v>0</v>
          </cell>
        </row>
        <row r="163">
          <cell r="A163" t="str">
            <v>A2020427J</v>
          </cell>
          <cell r="B163" t="str">
            <v>-</v>
          </cell>
          <cell r="C163" t="str">
            <v> </v>
          </cell>
          <cell r="D163">
            <v>3000000</v>
          </cell>
          <cell r="E163">
            <v>3000000</v>
          </cell>
        </row>
        <row r="164">
          <cell r="A164" t="str">
            <v>A2020427M</v>
          </cell>
          <cell r="B164" t="str">
            <v>寄付金</v>
          </cell>
          <cell r="C164" t="str">
            <v> </v>
          </cell>
          <cell r="D164">
            <v>0</v>
          </cell>
          <cell r="E164">
            <v>0</v>
          </cell>
        </row>
        <row r="165">
          <cell r="A165" t="str">
            <v>A2020428J</v>
          </cell>
          <cell r="B165" t="str">
            <v>-</v>
          </cell>
          <cell r="C165" t="str">
            <v> </v>
          </cell>
          <cell r="D165">
            <v>-9698640</v>
          </cell>
          <cell r="E165">
            <v>15118878</v>
          </cell>
        </row>
        <row r="166">
          <cell r="A166" t="str">
            <v>A2020428M</v>
          </cell>
          <cell r="B166" t="str">
            <v>その他雑費</v>
          </cell>
          <cell r="C166" t="str">
            <v> </v>
          </cell>
          <cell r="D166">
            <v>0</v>
          </cell>
          <cell r="E166">
            <v>0</v>
          </cell>
        </row>
        <row r="167">
          <cell r="A167" t="str">
            <v>A2020429J</v>
          </cell>
          <cell r="B167" t="str">
            <v>-</v>
          </cell>
          <cell r="C167" t="str">
            <v> </v>
          </cell>
          <cell r="D167">
            <v>2252639</v>
          </cell>
          <cell r="E167">
            <v>5348452</v>
          </cell>
        </row>
        <row r="168">
          <cell r="A168" t="str">
            <v>A2020429M</v>
          </cell>
          <cell r="B168" t="str">
            <v>支払手数料</v>
          </cell>
          <cell r="C168" t="str">
            <v> </v>
          </cell>
          <cell r="D168">
            <v>0</v>
          </cell>
          <cell r="E168">
            <v>0</v>
          </cell>
        </row>
        <row r="169">
          <cell r="A169" t="str">
            <v>A2020430J</v>
          </cell>
          <cell r="B169" t="str">
            <v>-</v>
          </cell>
          <cell r="C169" t="str">
            <v> </v>
          </cell>
          <cell r="D169">
            <v>3401634</v>
          </cell>
          <cell r="E169">
            <v>8284282</v>
          </cell>
        </row>
        <row r="170">
          <cell r="A170" t="str">
            <v>A2020430M</v>
          </cell>
          <cell r="B170" t="str">
            <v>公害対策費（Ａ）</v>
          </cell>
          <cell r="C170" t="str">
            <v> </v>
          </cell>
          <cell r="D170">
            <v>0</v>
          </cell>
          <cell r="E170">
            <v>0</v>
          </cell>
        </row>
        <row r="171">
          <cell r="A171" t="str">
            <v>A2020431J</v>
          </cell>
          <cell r="B171" t="str">
            <v>-</v>
          </cell>
          <cell r="C171" t="str">
            <v> </v>
          </cell>
          <cell r="D171">
            <v>4179100</v>
          </cell>
          <cell r="E171">
            <v>7225730</v>
          </cell>
        </row>
        <row r="172">
          <cell r="A172" t="str">
            <v>A2020431M</v>
          </cell>
          <cell r="B172" t="str">
            <v>公害対策費（Ｂ）</v>
          </cell>
          <cell r="C172" t="str">
            <v> </v>
          </cell>
          <cell r="D172">
            <v>0</v>
          </cell>
          <cell r="E172">
            <v>0</v>
          </cell>
        </row>
        <row r="173">
          <cell r="A173" t="str">
            <v>A2020432J</v>
          </cell>
          <cell r="B173" t="str">
            <v>-</v>
          </cell>
          <cell r="C173" t="str">
            <v> </v>
          </cell>
          <cell r="D173">
            <v>37269767</v>
          </cell>
          <cell r="E173">
            <v>41377867</v>
          </cell>
        </row>
        <row r="174">
          <cell r="A174" t="str">
            <v>A2020432M</v>
          </cell>
          <cell r="B174" t="str">
            <v>租税公課</v>
          </cell>
          <cell r="C174" t="str">
            <v> </v>
          </cell>
          <cell r="D174">
            <v>0</v>
          </cell>
          <cell r="E174">
            <v>0</v>
          </cell>
        </row>
        <row r="175">
          <cell r="A175" t="str">
            <v>A20205--M</v>
          </cell>
          <cell r="B175" t="str">
            <v>他勘定振替高</v>
          </cell>
          <cell r="C175" t="str">
            <v> </v>
          </cell>
          <cell r="D175">
            <v>0</v>
          </cell>
          <cell r="E175">
            <v>0</v>
          </cell>
        </row>
        <row r="176">
          <cell r="A176" t="str">
            <v>A2020501M</v>
          </cell>
          <cell r="B176" t="str">
            <v>他勘定振替高（F1/F3000）</v>
          </cell>
          <cell r="C176" t="str">
            <v> </v>
          </cell>
          <cell r="D176">
            <v>0</v>
          </cell>
          <cell r="E176">
            <v>0</v>
          </cell>
        </row>
        <row r="177">
          <cell r="A177" t="str">
            <v>A2020502M</v>
          </cell>
          <cell r="B177" t="str">
            <v>他勘定振替高（カート）</v>
          </cell>
          <cell r="C177" t="str">
            <v> </v>
          </cell>
          <cell r="D177">
            <v>0</v>
          </cell>
          <cell r="E177">
            <v>0</v>
          </cell>
        </row>
        <row r="178">
          <cell r="A178" t="str">
            <v>A2020503M</v>
          </cell>
          <cell r="B178" t="str">
            <v>他勘定振替高（ＨＧＦ）</v>
          </cell>
          <cell r="C178" t="str">
            <v> </v>
          </cell>
          <cell r="D178">
            <v>0</v>
          </cell>
          <cell r="E178">
            <v>0</v>
          </cell>
        </row>
        <row r="179">
          <cell r="A179" t="str">
            <v>A2020504J</v>
          </cell>
          <cell r="B179" t="str">
            <v>-</v>
          </cell>
          <cell r="C179" t="str">
            <v> </v>
          </cell>
          <cell r="D179">
            <v>-2325236</v>
          </cell>
          <cell r="E179">
            <v>-5102544</v>
          </cell>
        </row>
        <row r="180">
          <cell r="A180" t="str">
            <v>A2020504M</v>
          </cell>
          <cell r="B180" t="str">
            <v>他勘定振替高（ＩＳＵＺＵ）</v>
          </cell>
          <cell r="C180" t="str">
            <v> </v>
          </cell>
          <cell r="D180">
            <v>0</v>
          </cell>
          <cell r="E180">
            <v>0</v>
          </cell>
        </row>
        <row r="181">
          <cell r="A181" t="str">
            <v>A2020505J</v>
          </cell>
          <cell r="B181" t="str">
            <v>-</v>
          </cell>
          <cell r="C181" t="str">
            <v> </v>
          </cell>
          <cell r="D181">
            <v>-134454281</v>
          </cell>
          <cell r="E181">
            <v>-134454281</v>
          </cell>
        </row>
        <row r="182">
          <cell r="A182" t="str">
            <v>A2020505M</v>
          </cell>
          <cell r="B182" t="str">
            <v>他勘定振替高（その他）</v>
          </cell>
          <cell r="C182" t="str">
            <v> </v>
          </cell>
          <cell r="D182">
            <v>0</v>
          </cell>
          <cell r="E182">
            <v>0</v>
          </cell>
        </row>
        <row r="183">
          <cell r="A183" t="str">
            <v>A20206--M</v>
          </cell>
          <cell r="B183" t="str">
            <v>その他</v>
          </cell>
          <cell r="C183" t="str">
            <v> </v>
          </cell>
          <cell r="D183">
            <v>0</v>
          </cell>
          <cell r="E183">
            <v>0</v>
          </cell>
        </row>
        <row r="184">
          <cell r="A184" t="str">
            <v>A2020601J</v>
          </cell>
          <cell r="B184" t="str">
            <v>-</v>
          </cell>
          <cell r="C184" t="str">
            <v> </v>
          </cell>
          <cell r="D184">
            <v>-2500</v>
          </cell>
          <cell r="E184">
            <v>6418400</v>
          </cell>
        </row>
        <row r="185">
          <cell r="A185" t="str">
            <v>A2020601M</v>
          </cell>
          <cell r="B185" t="str">
            <v>事業税</v>
          </cell>
          <cell r="C185" t="str">
            <v> </v>
          </cell>
          <cell r="D185">
            <v>0</v>
          </cell>
          <cell r="E185">
            <v>0</v>
          </cell>
        </row>
        <row r="186">
          <cell r="A186" t="str">
            <v>A2020602J</v>
          </cell>
          <cell r="B186" t="str">
            <v>-</v>
          </cell>
          <cell r="C186" t="str">
            <v> </v>
          </cell>
          <cell r="D186">
            <v>261748995</v>
          </cell>
          <cell r="E186">
            <v>503374990</v>
          </cell>
        </row>
        <row r="187">
          <cell r="A187" t="str">
            <v>A2020602M</v>
          </cell>
          <cell r="B187" t="str">
            <v>ＰＧ配賦</v>
          </cell>
          <cell r="C187" t="str">
            <v> </v>
          </cell>
          <cell r="D187">
            <v>0</v>
          </cell>
          <cell r="E187">
            <v>0</v>
          </cell>
        </row>
        <row r="188">
          <cell r="A188" t="str">
            <v>A2020603J</v>
          </cell>
          <cell r="B188" t="str">
            <v>-</v>
          </cell>
          <cell r="C188" t="str">
            <v> </v>
          </cell>
          <cell r="D188">
            <v>2704721</v>
          </cell>
          <cell r="E188">
            <v>20876741</v>
          </cell>
        </row>
        <row r="189">
          <cell r="A189" t="str">
            <v>A2020603M</v>
          </cell>
          <cell r="B189" t="str">
            <v>海外事務所費用</v>
          </cell>
          <cell r="C189" t="str">
            <v> </v>
          </cell>
          <cell r="D189">
            <v>0</v>
          </cell>
          <cell r="E189">
            <v>0</v>
          </cell>
        </row>
        <row r="190">
          <cell r="A190" t="str">
            <v>A2020604J</v>
          </cell>
          <cell r="B190" t="str">
            <v>-</v>
          </cell>
          <cell r="C190" t="str">
            <v> </v>
          </cell>
          <cell r="D190">
            <v>7496441</v>
          </cell>
          <cell r="E190">
            <v>13001502</v>
          </cell>
        </row>
        <row r="191">
          <cell r="A191" t="str">
            <v>A2020604M</v>
          </cell>
          <cell r="B191" t="str">
            <v>営業外損益</v>
          </cell>
          <cell r="C191" t="str">
            <v> </v>
          </cell>
          <cell r="D191">
            <v>0</v>
          </cell>
          <cell r="E191">
            <v>0</v>
          </cell>
        </row>
        <row r="192">
          <cell r="A192" t="str">
            <v>A2020605J</v>
          </cell>
          <cell r="B192" t="str">
            <v>-</v>
          </cell>
          <cell r="C192" t="str">
            <v> </v>
          </cell>
          <cell r="D192">
            <v>5298686</v>
          </cell>
          <cell r="E192">
            <v>9840624</v>
          </cell>
        </row>
        <row r="193">
          <cell r="A193" t="str">
            <v>A2020605M</v>
          </cell>
          <cell r="B193" t="str">
            <v>特別損益</v>
          </cell>
          <cell r="C193" t="str">
            <v> </v>
          </cell>
          <cell r="D193">
            <v>0</v>
          </cell>
          <cell r="E19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集計"/>
    </sheetNames>
    <sheetDataSet>
      <sheetData sheetId="0">
        <row r="1">
          <cell r="A1" t="str">
            <v>12HIDUKE</v>
          </cell>
          <cell r="B1" t="str">
            <v>43期  10～3月度  月次報告</v>
          </cell>
        </row>
        <row r="2">
          <cell r="A2" t="str">
            <v>YOUIN_TITLE</v>
          </cell>
          <cell r="B2" t="str">
            <v>**3月度　要員の状況**</v>
          </cell>
        </row>
        <row r="6">
          <cell r="A6" t="str">
            <v>#JA2010101</v>
          </cell>
          <cell r="B6" t="str">
            <v>-</v>
          </cell>
          <cell r="C6">
            <v>1792178522</v>
          </cell>
          <cell r="D6">
            <v>1792178522</v>
          </cell>
          <cell r="E6">
            <v>0</v>
          </cell>
        </row>
        <row r="7">
          <cell r="A7" t="str">
            <v>$JA2010101</v>
          </cell>
          <cell r="B7" t="str">
            <v>-</v>
          </cell>
          <cell r="C7">
            <v>0</v>
          </cell>
          <cell r="D7">
            <v>0</v>
          </cell>
          <cell r="E7">
            <v>0</v>
          </cell>
        </row>
        <row r="8">
          <cell r="A8" t="str">
            <v>$JA2010108</v>
          </cell>
          <cell r="B8" t="str">
            <v>-</v>
          </cell>
          <cell r="C8">
            <v>0</v>
          </cell>
          <cell r="D8">
            <v>0</v>
          </cell>
          <cell r="E8">
            <v>0</v>
          </cell>
        </row>
        <row r="9">
          <cell r="A9" t="str">
            <v>$JA2010201</v>
          </cell>
          <cell r="B9" t="str">
            <v>-</v>
          </cell>
          <cell r="C9">
            <v>0</v>
          </cell>
          <cell r="D9">
            <v>0</v>
          </cell>
          <cell r="E9">
            <v>0</v>
          </cell>
        </row>
        <row r="10">
          <cell r="A10" t="str">
            <v>$JA2010202</v>
          </cell>
          <cell r="B10" t="str">
            <v>-</v>
          </cell>
          <cell r="C10">
            <v>0</v>
          </cell>
          <cell r="D10">
            <v>0</v>
          </cell>
          <cell r="E10">
            <v>0</v>
          </cell>
        </row>
        <row r="11">
          <cell r="A11" t="str">
            <v>$JA20202@@</v>
          </cell>
          <cell r="B11" t="str">
            <v>-</v>
          </cell>
          <cell r="C11">
            <v>0</v>
          </cell>
          <cell r="D11">
            <v>0</v>
          </cell>
          <cell r="E11">
            <v>0</v>
          </cell>
        </row>
        <row r="12">
          <cell r="A12" t="str">
            <v>$JA20204@@</v>
          </cell>
          <cell r="B12" t="str">
            <v>-</v>
          </cell>
          <cell r="C12">
            <v>0</v>
          </cell>
          <cell r="D12">
            <v>0</v>
          </cell>
          <cell r="E12">
            <v>0</v>
          </cell>
        </row>
        <row r="13">
          <cell r="A13" t="str">
            <v>#JA2010108</v>
          </cell>
          <cell r="B13" t="str">
            <v>-</v>
          </cell>
          <cell r="C13">
            <v>38075466</v>
          </cell>
          <cell r="D13">
            <v>38075466</v>
          </cell>
          <cell r="E13">
            <v>0</v>
          </cell>
        </row>
        <row r="14">
          <cell r="A14" t="str">
            <v>#JA2010201</v>
          </cell>
          <cell r="B14" t="str">
            <v>-</v>
          </cell>
          <cell r="C14">
            <v>52531348</v>
          </cell>
          <cell r="D14">
            <v>52531348</v>
          </cell>
          <cell r="E14">
            <v>0</v>
          </cell>
        </row>
        <row r="15">
          <cell r="A15" t="str">
            <v>#JA2010202</v>
          </cell>
          <cell r="B15" t="str">
            <v>-</v>
          </cell>
          <cell r="C15">
            <v>31577989</v>
          </cell>
          <cell r="D15">
            <v>31577989</v>
          </cell>
          <cell r="E15">
            <v>0</v>
          </cell>
        </row>
        <row r="16">
          <cell r="A16" t="str">
            <v>#JA20202@@</v>
          </cell>
          <cell r="B16" t="str">
            <v>-</v>
          </cell>
          <cell r="C16">
            <v>36059992</v>
          </cell>
          <cell r="D16">
            <v>36059992</v>
          </cell>
          <cell r="E16">
            <v>0</v>
          </cell>
        </row>
        <row r="17">
          <cell r="A17" t="str">
            <v>#JA20204@@</v>
          </cell>
          <cell r="B17" t="str">
            <v>-</v>
          </cell>
          <cell r="C17">
            <v>1133249171</v>
          </cell>
          <cell r="D17">
            <v>1133249171</v>
          </cell>
          <cell r="E17">
            <v>0</v>
          </cell>
        </row>
        <row r="18">
          <cell r="A18" t="str">
            <v>AIC1</v>
          </cell>
          <cell r="B18" t="str">
            <v>-</v>
          </cell>
          <cell r="C18">
            <v>3857</v>
          </cell>
          <cell r="D18">
            <v>642</v>
          </cell>
          <cell r="E18">
            <v>645</v>
          </cell>
        </row>
        <row r="19">
          <cell r="A19" t="str">
            <v>AIK1</v>
          </cell>
          <cell r="B19" t="str">
            <v>-</v>
          </cell>
          <cell r="C19">
            <v>3309</v>
          </cell>
          <cell r="D19">
            <v>549</v>
          </cell>
          <cell r="E19">
            <v>550</v>
          </cell>
        </row>
        <row r="20">
          <cell r="A20" t="str">
            <v>AIS1</v>
          </cell>
          <cell r="B20" t="str">
            <v>-</v>
          </cell>
          <cell r="C20">
            <v>940</v>
          </cell>
          <cell r="D20">
            <v>153</v>
          </cell>
          <cell r="E20">
            <v>154</v>
          </cell>
        </row>
        <row r="21">
          <cell r="A21" t="str">
            <v>AIT1</v>
          </cell>
          <cell r="B21" t="str">
            <v>-</v>
          </cell>
          <cell r="C21">
            <v>304</v>
          </cell>
          <cell r="D21">
            <v>48</v>
          </cell>
          <cell r="E21">
            <v>49</v>
          </cell>
        </row>
        <row r="22">
          <cell r="A22" t="str">
            <v>AIZ1</v>
          </cell>
          <cell r="B22" t="str">
            <v>-</v>
          </cell>
          <cell r="C22">
            <v>1696</v>
          </cell>
          <cell r="D22">
            <v>277</v>
          </cell>
          <cell r="E22">
            <v>275</v>
          </cell>
        </row>
        <row r="23">
          <cell r="A23" t="str">
            <v>AJA2010101</v>
          </cell>
          <cell r="B23" t="str">
            <v>-</v>
          </cell>
          <cell r="C23">
            <v>5419383309</v>
          </cell>
          <cell r="D23">
            <v>976324903</v>
          </cell>
          <cell r="E23">
            <v>1004048389</v>
          </cell>
        </row>
        <row r="24">
          <cell r="A24" t="str">
            <v>AJA2010102</v>
          </cell>
          <cell r="B24" t="str">
            <v>-</v>
          </cell>
          <cell r="C24">
            <v>18700000</v>
          </cell>
          <cell r="D24">
            <v>0</v>
          </cell>
          <cell r="E24">
            <v>0</v>
          </cell>
        </row>
        <row r="25">
          <cell r="A25" t="str">
            <v>AJA2010103</v>
          </cell>
          <cell r="B25" t="str">
            <v>-</v>
          </cell>
          <cell r="C25">
            <v>773366291</v>
          </cell>
          <cell r="D25">
            <v>773366291</v>
          </cell>
          <cell r="E25">
            <v>0</v>
          </cell>
        </row>
        <row r="26">
          <cell r="A26" t="str">
            <v>AJA2010104</v>
          </cell>
          <cell r="B26" t="str">
            <v>_</v>
          </cell>
          <cell r="C26">
            <v>599739600</v>
          </cell>
          <cell r="D26">
            <v>599739600</v>
          </cell>
          <cell r="E26">
            <v>0</v>
          </cell>
        </row>
        <row r="27">
          <cell r="A27" t="str">
            <v>AJA2010106</v>
          </cell>
          <cell r="B27" t="str">
            <v>-</v>
          </cell>
          <cell r="C27">
            <v>49199854</v>
          </cell>
          <cell r="D27">
            <v>1760353</v>
          </cell>
          <cell r="E27">
            <v>17264505</v>
          </cell>
        </row>
        <row r="28">
          <cell r="A28" t="str">
            <v>AJA2010107</v>
          </cell>
          <cell r="B28" t="str">
            <v>-</v>
          </cell>
          <cell r="C28">
            <v>138384241</v>
          </cell>
          <cell r="D28">
            <v>-10746349</v>
          </cell>
          <cell r="E28">
            <v>29776858</v>
          </cell>
        </row>
        <row r="29">
          <cell r="A29" t="str">
            <v>AJA2010108</v>
          </cell>
          <cell r="B29" t="str">
            <v>-</v>
          </cell>
          <cell r="C29">
            <v>139984282</v>
          </cell>
          <cell r="D29">
            <v>30253207</v>
          </cell>
          <cell r="E29">
            <v>26169882</v>
          </cell>
        </row>
        <row r="30">
          <cell r="A30" t="str">
            <v>AJA2010201</v>
          </cell>
          <cell r="B30" t="str">
            <v>-</v>
          </cell>
          <cell r="C30">
            <v>459199802</v>
          </cell>
          <cell r="D30">
            <v>98134102</v>
          </cell>
          <cell r="E30">
            <v>84736106</v>
          </cell>
        </row>
        <row r="31">
          <cell r="A31" t="str">
            <v>AJA2010202</v>
          </cell>
          <cell r="B31" t="str">
            <v>-</v>
          </cell>
          <cell r="C31">
            <v>346338187</v>
          </cell>
          <cell r="D31">
            <v>90685391</v>
          </cell>
          <cell r="E31">
            <v>59468229</v>
          </cell>
        </row>
        <row r="32">
          <cell r="A32" t="str">
            <v>AJA20201@@</v>
          </cell>
          <cell r="B32" t="str">
            <v>-</v>
          </cell>
          <cell r="C32">
            <v>8787532216</v>
          </cell>
          <cell r="D32">
            <v>1512765491</v>
          </cell>
          <cell r="E32">
            <v>1493611511</v>
          </cell>
        </row>
        <row r="33">
          <cell r="A33" t="str">
            <v>AJA20202@@</v>
          </cell>
          <cell r="B33" t="str">
            <v>-</v>
          </cell>
          <cell r="C33">
            <v>592961961</v>
          </cell>
          <cell r="D33">
            <v>107223911</v>
          </cell>
          <cell r="E33">
            <v>99851757</v>
          </cell>
        </row>
        <row r="34">
          <cell r="A34" t="str">
            <v>AJA2020301</v>
          </cell>
          <cell r="B34" t="str">
            <v>-</v>
          </cell>
          <cell r="C34">
            <v>447001324</v>
          </cell>
          <cell r="D34">
            <v>72019119</v>
          </cell>
          <cell r="E34">
            <v>71522000</v>
          </cell>
        </row>
        <row r="35">
          <cell r="A35" t="str">
            <v>AJA2020302</v>
          </cell>
          <cell r="B35" t="str">
            <v>-</v>
          </cell>
          <cell r="C35">
            <v>392539206</v>
          </cell>
          <cell r="D35">
            <v>44423201</v>
          </cell>
          <cell r="E35">
            <v>69623201</v>
          </cell>
        </row>
        <row r="36">
          <cell r="A36" t="str">
            <v>AJA2020303</v>
          </cell>
          <cell r="B36" t="str">
            <v>-</v>
          </cell>
          <cell r="C36">
            <v>319519766</v>
          </cell>
          <cell r="D36">
            <v>95096139</v>
          </cell>
          <cell r="E36">
            <v>50164350</v>
          </cell>
        </row>
        <row r="37">
          <cell r="A37" t="str">
            <v>AJA20204@@</v>
          </cell>
          <cell r="B37" t="str">
            <v>-</v>
          </cell>
          <cell r="C37">
            <v>1747452207</v>
          </cell>
          <cell r="D37">
            <v>464856969</v>
          </cell>
          <cell r="E37">
            <v>321839124</v>
          </cell>
        </row>
        <row r="38">
          <cell r="A38" t="str">
            <v>AJA2020502</v>
          </cell>
          <cell r="B38" t="str">
            <v>-</v>
          </cell>
          <cell r="C38">
            <v>193603364</v>
          </cell>
          <cell r="D38">
            <v>36443506</v>
          </cell>
          <cell r="E38">
            <v>37554395</v>
          </cell>
        </row>
        <row r="39">
          <cell r="A39" t="str">
            <v>AJA2020503</v>
          </cell>
          <cell r="B39" t="str">
            <v>-</v>
          </cell>
          <cell r="C39">
            <v>486557063</v>
          </cell>
          <cell r="D39">
            <v>146480028</v>
          </cell>
          <cell r="E39">
            <v>75800879</v>
          </cell>
        </row>
        <row r="40">
          <cell r="A40" t="str">
            <v>AJA2020504</v>
          </cell>
          <cell r="B40" t="str">
            <v>-</v>
          </cell>
          <cell r="C40">
            <v>-9112385</v>
          </cell>
          <cell r="D40">
            <v>-3029013</v>
          </cell>
          <cell r="E40">
            <v>-708273</v>
          </cell>
        </row>
        <row r="41">
          <cell r="A41" t="str">
            <v>AJA2020505</v>
          </cell>
          <cell r="B41" t="str">
            <v>-</v>
          </cell>
          <cell r="C41">
            <v>33264320</v>
          </cell>
          <cell r="D41">
            <v>3844315</v>
          </cell>
          <cell r="E41">
            <v>13876083</v>
          </cell>
        </row>
        <row r="42">
          <cell r="A42" t="str">
            <v>FIK1</v>
          </cell>
          <cell r="B42" t="str">
            <v>-</v>
          </cell>
          <cell r="C42">
            <v>2224</v>
          </cell>
          <cell r="D42">
            <v>368</v>
          </cell>
          <cell r="E42">
            <v>370</v>
          </cell>
        </row>
        <row r="43">
          <cell r="A43" t="str">
            <v>FIS1</v>
          </cell>
          <cell r="B43" t="str">
            <v>-</v>
          </cell>
          <cell r="C43">
            <v>0</v>
          </cell>
          <cell r="D43">
            <v>0</v>
          </cell>
          <cell r="E43">
            <v>0</v>
          </cell>
        </row>
        <row r="44">
          <cell r="A44" t="str">
            <v>FIZ1</v>
          </cell>
          <cell r="B44" t="str">
            <v>-</v>
          </cell>
          <cell r="C44">
            <v>188</v>
          </cell>
          <cell r="D44">
            <v>32</v>
          </cell>
          <cell r="E44">
            <v>31</v>
          </cell>
        </row>
        <row r="45">
          <cell r="A45" t="str">
            <v>FJA2010101</v>
          </cell>
          <cell r="B45" t="str">
            <v>-</v>
          </cell>
          <cell r="C45">
            <v>1241219486</v>
          </cell>
          <cell r="D45">
            <v>500193532</v>
          </cell>
          <cell r="E45">
            <v>243838600</v>
          </cell>
        </row>
        <row r="46">
          <cell r="A46" t="str">
            <v>FJA2010103</v>
          </cell>
          <cell r="B46" t="str">
            <v>-</v>
          </cell>
          <cell r="C46">
            <v>116562873</v>
          </cell>
          <cell r="D46">
            <v>116562873</v>
          </cell>
          <cell r="E46">
            <v>0</v>
          </cell>
        </row>
        <row r="47">
          <cell r="A47" t="str">
            <v>FJA2010106</v>
          </cell>
          <cell r="B47" t="str">
            <v>-</v>
          </cell>
          <cell r="C47">
            <v>402792879</v>
          </cell>
          <cell r="D47">
            <v>322606765</v>
          </cell>
          <cell r="E47">
            <v>5820381</v>
          </cell>
        </row>
        <row r="48">
          <cell r="A48" t="str">
            <v>FJA2010107</v>
          </cell>
          <cell r="B48" t="str">
            <v>-</v>
          </cell>
          <cell r="C48">
            <v>38579216</v>
          </cell>
          <cell r="D48">
            <v>28020724</v>
          </cell>
          <cell r="E48">
            <v>7893520</v>
          </cell>
        </row>
        <row r="49">
          <cell r="A49" t="str">
            <v>FJA2010108</v>
          </cell>
          <cell r="B49" t="str">
            <v>-</v>
          </cell>
          <cell r="C49">
            <v>3621041</v>
          </cell>
          <cell r="D49">
            <v>1465634</v>
          </cell>
          <cell r="E49">
            <v>482662</v>
          </cell>
        </row>
        <row r="50">
          <cell r="A50" t="str">
            <v>FJA2010201</v>
          </cell>
          <cell r="B50" t="str">
            <v>-</v>
          </cell>
          <cell r="C50">
            <v>226516975</v>
          </cell>
          <cell r="D50">
            <v>80792986</v>
          </cell>
          <cell r="E50">
            <v>44251467</v>
          </cell>
        </row>
        <row r="51">
          <cell r="A51" t="str">
            <v>FJA2010202</v>
          </cell>
          <cell r="B51" t="str">
            <v>-</v>
          </cell>
          <cell r="C51">
            <v>95462622</v>
          </cell>
          <cell r="D51">
            <v>25990982</v>
          </cell>
          <cell r="E51">
            <v>14709407</v>
          </cell>
        </row>
        <row r="52">
          <cell r="A52" t="str">
            <v>FJA20201@@</v>
          </cell>
          <cell r="B52" t="str">
            <v>-</v>
          </cell>
          <cell r="C52">
            <v>1794513487</v>
          </cell>
          <cell r="D52">
            <v>298761585</v>
          </cell>
          <cell r="E52">
            <v>300073296</v>
          </cell>
        </row>
        <row r="53">
          <cell r="A53" t="str">
            <v>FJA20202@@</v>
          </cell>
          <cell r="B53" t="str">
            <v>-</v>
          </cell>
          <cell r="C53">
            <v>265533106</v>
          </cell>
          <cell r="D53">
            <v>58821840</v>
          </cell>
          <cell r="E53">
            <v>56013917</v>
          </cell>
        </row>
        <row r="54">
          <cell r="A54" t="str">
            <v>FJA2020301</v>
          </cell>
          <cell r="B54" t="str">
            <v>-</v>
          </cell>
          <cell r="C54">
            <v>464338685</v>
          </cell>
          <cell r="D54">
            <v>174199656</v>
          </cell>
          <cell r="E54">
            <v>54099600</v>
          </cell>
        </row>
        <row r="55">
          <cell r="A55" t="str">
            <v>FJA2020302</v>
          </cell>
          <cell r="B55" t="str">
            <v>-</v>
          </cell>
          <cell r="C55">
            <v>122899141</v>
          </cell>
          <cell r="D55">
            <v>24586677</v>
          </cell>
          <cell r="E55">
            <v>20635376</v>
          </cell>
        </row>
        <row r="56">
          <cell r="A56" t="str">
            <v>FJA2020303</v>
          </cell>
          <cell r="B56" t="str">
            <v>-</v>
          </cell>
          <cell r="C56">
            <v>164945159</v>
          </cell>
          <cell r="D56">
            <v>35291663</v>
          </cell>
          <cell r="E56">
            <v>27566318</v>
          </cell>
        </row>
        <row r="57">
          <cell r="A57" t="str">
            <v>FJA20204@@</v>
          </cell>
          <cell r="B57" t="str">
            <v>-</v>
          </cell>
          <cell r="C57">
            <v>983611510</v>
          </cell>
          <cell r="D57">
            <v>393904608</v>
          </cell>
          <cell r="E57">
            <v>151063105</v>
          </cell>
        </row>
        <row r="58">
          <cell r="A58" t="str">
            <v>GIC1</v>
          </cell>
          <cell r="B58" t="str">
            <v>-</v>
          </cell>
          <cell r="C58">
            <v>7906</v>
          </cell>
          <cell r="D58">
            <v>1318</v>
          </cell>
          <cell r="E58">
            <v>1316</v>
          </cell>
        </row>
        <row r="59">
          <cell r="A59" t="str">
            <v>GIK1</v>
          </cell>
          <cell r="B59" t="str">
            <v>-</v>
          </cell>
          <cell r="C59">
            <v>13609</v>
          </cell>
          <cell r="D59">
            <v>2267</v>
          </cell>
          <cell r="E59">
            <v>2271</v>
          </cell>
        </row>
        <row r="60">
          <cell r="A60" t="str">
            <v>GIS1</v>
          </cell>
          <cell r="B60" t="str">
            <v>-</v>
          </cell>
          <cell r="C60">
            <v>2367</v>
          </cell>
          <cell r="D60">
            <v>359</v>
          </cell>
          <cell r="E60">
            <v>360</v>
          </cell>
        </row>
        <row r="61">
          <cell r="A61" t="str">
            <v>GIT1</v>
          </cell>
          <cell r="B61" t="str">
            <v>-</v>
          </cell>
          <cell r="C61">
            <v>294</v>
          </cell>
          <cell r="D61">
            <v>48</v>
          </cell>
          <cell r="E61">
            <v>48</v>
          </cell>
        </row>
        <row r="62">
          <cell r="A62" t="str">
            <v>GIZ1</v>
          </cell>
          <cell r="B62" t="str">
            <v>-</v>
          </cell>
          <cell r="C62">
            <v>5668</v>
          </cell>
          <cell r="D62">
            <v>953</v>
          </cell>
          <cell r="E62">
            <v>949</v>
          </cell>
        </row>
        <row r="63">
          <cell r="A63" t="str">
            <v>GJA2010101</v>
          </cell>
          <cell r="B63" t="str">
            <v>-</v>
          </cell>
          <cell r="C63">
            <v>12201463923</v>
          </cell>
          <cell r="D63">
            <v>1660833626</v>
          </cell>
          <cell r="E63">
            <v>1603998487</v>
          </cell>
        </row>
        <row r="64">
          <cell r="A64" t="str">
            <v>GJA2010102</v>
          </cell>
          <cell r="B64" t="str">
            <v>-</v>
          </cell>
          <cell r="C64">
            <v>141975757</v>
          </cell>
          <cell r="D64">
            <v>24249752</v>
          </cell>
          <cell r="E64">
            <v>30609466</v>
          </cell>
        </row>
        <row r="65">
          <cell r="A65" t="str">
            <v>GJA2010103</v>
          </cell>
          <cell r="B65" t="str">
            <v>-</v>
          </cell>
          <cell r="C65">
            <v>11553852276</v>
          </cell>
          <cell r="D65">
            <v>11553852276</v>
          </cell>
          <cell r="E65">
            <v>0</v>
          </cell>
        </row>
        <row r="66">
          <cell r="A66" t="str">
            <v>GJA2010104</v>
          </cell>
          <cell r="B66" t="str">
            <v>_</v>
          </cell>
          <cell r="C66">
            <v>852117794</v>
          </cell>
          <cell r="D66">
            <v>852117794</v>
          </cell>
          <cell r="E66">
            <v>0</v>
          </cell>
        </row>
        <row r="67">
          <cell r="A67" t="str">
            <v>GJA2010105</v>
          </cell>
          <cell r="B67" t="str">
            <v>_</v>
          </cell>
          <cell r="C67">
            <v>869204325</v>
          </cell>
          <cell r="D67">
            <v>869204325</v>
          </cell>
          <cell r="E67">
            <v>0</v>
          </cell>
        </row>
        <row r="68">
          <cell r="A68" t="str">
            <v>GJA2010106</v>
          </cell>
          <cell r="B68" t="str">
            <v>-</v>
          </cell>
          <cell r="C68">
            <v>512436605</v>
          </cell>
          <cell r="D68">
            <v>100129491</v>
          </cell>
          <cell r="E68">
            <v>40922484</v>
          </cell>
        </row>
        <row r="69">
          <cell r="A69" t="str">
            <v>GJA2010107</v>
          </cell>
          <cell r="B69" t="str">
            <v>-</v>
          </cell>
          <cell r="C69">
            <v>1797680120</v>
          </cell>
          <cell r="D69">
            <v>1030372366</v>
          </cell>
          <cell r="E69">
            <v>76468838</v>
          </cell>
        </row>
        <row r="70">
          <cell r="A70" t="str">
            <v>GJA2010108</v>
          </cell>
          <cell r="B70" t="str">
            <v>-</v>
          </cell>
          <cell r="C70">
            <v>230534000</v>
          </cell>
          <cell r="D70">
            <v>82610290</v>
          </cell>
          <cell r="E70">
            <v>15068735</v>
          </cell>
        </row>
        <row r="71">
          <cell r="A71" t="str">
            <v>GJA2010109</v>
          </cell>
          <cell r="B71" t="str">
            <v>_</v>
          </cell>
          <cell r="C71">
            <v>1922646728</v>
          </cell>
          <cell r="D71">
            <v>437154714</v>
          </cell>
          <cell r="E71">
            <v>-106795104</v>
          </cell>
        </row>
        <row r="72">
          <cell r="A72" t="str">
            <v>GJA2010201</v>
          </cell>
          <cell r="B72" t="str">
            <v>-</v>
          </cell>
          <cell r="C72">
            <v>1610452717</v>
          </cell>
          <cell r="D72">
            <v>351343683</v>
          </cell>
          <cell r="E72">
            <v>302116191</v>
          </cell>
        </row>
        <row r="73">
          <cell r="A73" t="str">
            <v>GJA2010202</v>
          </cell>
          <cell r="B73" t="str">
            <v>-</v>
          </cell>
          <cell r="C73">
            <v>1206948480</v>
          </cell>
          <cell r="D73">
            <v>338794846</v>
          </cell>
          <cell r="E73">
            <v>213224863</v>
          </cell>
        </row>
        <row r="74">
          <cell r="A74" t="str">
            <v>GJA2010203</v>
          </cell>
          <cell r="B74" t="str">
            <v>_</v>
          </cell>
          <cell r="C74">
            <v>506034619</v>
          </cell>
          <cell r="D74">
            <v>127000129</v>
          </cell>
          <cell r="E74">
            <v>87929892</v>
          </cell>
        </row>
        <row r="75">
          <cell r="A75" t="str">
            <v>GJA20201@@</v>
          </cell>
          <cell r="B75" t="str">
            <v>-</v>
          </cell>
          <cell r="C75">
            <v>23261366283</v>
          </cell>
          <cell r="D75">
            <v>4073374284</v>
          </cell>
          <cell r="E75">
            <v>3707786255</v>
          </cell>
        </row>
        <row r="76">
          <cell r="A76" t="str">
            <v>GJA20202@@</v>
          </cell>
          <cell r="B76" t="str">
            <v>-</v>
          </cell>
          <cell r="C76">
            <v>2248692110</v>
          </cell>
          <cell r="D76">
            <v>441341742</v>
          </cell>
          <cell r="E76">
            <v>412096448</v>
          </cell>
        </row>
        <row r="77">
          <cell r="A77" t="str">
            <v>GJA2020301</v>
          </cell>
          <cell r="B77" t="str">
            <v>-</v>
          </cell>
          <cell r="C77">
            <v>2155104715</v>
          </cell>
          <cell r="D77">
            <v>586714451</v>
          </cell>
          <cell r="E77">
            <v>342925799</v>
          </cell>
        </row>
        <row r="78">
          <cell r="A78" t="str">
            <v>GJA2020302</v>
          </cell>
          <cell r="B78" t="str">
            <v>-</v>
          </cell>
          <cell r="C78">
            <v>1876082132</v>
          </cell>
          <cell r="D78">
            <v>312749264</v>
          </cell>
          <cell r="E78">
            <v>312901192</v>
          </cell>
        </row>
        <row r="79">
          <cell r="A79" t="str">
            <v>GJA2020303</v>
          </cell>
          <cell r="B79" t="str">
            <v>-</v>
          </cell>
          <cell r="C79">
            <v>797923120</v>
          </cell>
          <cell r="D79">
            <v>182263831</v>
          </cell>
          <cell r="E79">
            <v>105274373</v>
          </cell>
        </row>
        <row r="80">
          <cell r="A80" t="str">
            <v>GJA20204@@</v>
          </cell>
          <cell r="B80" t="str">
            <v>-</v>
          </cell>
          <cell r="C80">
            <v>8316990690</v>
          </cell>
          <cell r="D80">
            <v>2300562808</v>
          </cell>
          <cell r="E80">
            <v>1392060451</v>
          </cell>
        </row>
        <row r="81">
          <cell r="A81" t="str">
            <v>GJA2020501</v>
          </cell>
          <cell r="B81" t="str">
            <v>-</v>
          </cell>
          <cell r="C81">
            <v>-160187400</v>
          </cell>
          <cell r="D81">
            <v>-160187400</v>
          </cell>
          <cell r="E81">
            <v>0</v>
          </cell>
        </row>
        <row r="82">
          <cell r="A82" t="str">
            <v>GJA2020502</v>
          </cell>
          <cell r="B82" t="str">
            <v>-</v>
          </cell>
          <cell r="C82">
            <v>1615495952</v>
          </cell>
          <cell r="D82">
            <v>274305035</v>
          </cell>
          <cell r="E82">
            <v>264237283</v>
          </cell>
        </row>
        <row r="83">
          <cell r="A83" t="str">
            <v>GJA2020503</v>
          </cell>
          <cell r="B83" t="str">
            <v>-</v>
          </cell>
          <cell r="C83">
            <v>148541303</v>
          </cell>
          <cell r="D83">
            <v>43676023</v>
          </cell>
          <cell r="E83">
            <v>25085840</v>
          </cell>
        </row>
        <row r="84">
          <cell r="A84" t="str">
            <v>GJA2020504</v>
          </cell>
          <cell r="B84" t="str">
            <v>-</v>
          </cell>
          <cell r="C84">
            <v>-13170343</v>
          </cell>
          <cell r="D84">
            <v>-8630401</v>
          </cell>
          <cell r="E84">
            <v>-5619596</v>
          </cell>
        </row>
        <row r="85">
          <cell r="A85" t="str">
            <v>GJA2020505</v>
          </cell>
          <cell r="B85" t="str">
            <v>-</v>
          </cell>
          <cell r="C85">
            <v>212775026</v>
          </cell>
          <cell r="D85">
            <v>41410450</v>
          </cell>
          <cell r="E85">
            <v>2887637</v>
          </cell>
        </row>
        <row r="86">
          <cell r="A86" t="str">
            <v>GYA2010101</v>
          </cell>
          <cell r="B86" t="str">
            <v>-</v>
          </cell>
          <cell r="C86">
            <v>7787565000</v>
          </cell>
          <cell r="D86">
            <v>656860000</v>
          </cell>
          <cell r="E86">
            <v>742915000</v>
          </cell>
        </row>
        <row r="87">
          <cell r="A87" t="str">
            <v>GYA2010102</v>
          </cell>
          <cell r="B87" t="str">
            <v>-</v>
          </cell>
          <cell r="C87">
            <v>184993000</v>
          </cell>
          <cell r="D87">
            <v>22578000</v>
          </cell>
          <cell r="E87">
            <v>12615000</v>
          </cell>
        </row>
        <row r="88">
          <cell r="A88" t="str">
            <v>GYA2010106</v>
          </cell>
          <cell r="B88" t="str">
            <v>-</v>
          </cell>
          <cell r="C88">
            <v>400456000</v>
          </cell>
          <cell r="D88">
            <v>87156000</v>
          </cell>
          <cell r="E88">
            <v>27104000</v>
          </cell>
        </row>
        <row r="89">
          <cell r="A89" t="str">
            <v>GYA2010107</v>
          </cell>
          <cell r="B89" t="str">
            <v>-</v>
          </cell>
          <cell r="C89">
            <v>1096368000</v>
          </cell>
          <cell r="D89">
            <v>228903000</v>
          </cell>
          <cell r="E89">
            <v>284490000</v>
          </cell>
        </row>
        <row r="90">
          <cell r="A90" t="str">
            <v>GYA2010108</v>
          </cell>
          <cell r="B90" t="str">
            <v>-</v>
          </cell>
          <cell r="C90">
            <v>470260000</v>
          </cell>
          <cell r="D90">
            <v>118700000</v>
          </cell>
          <cell r="E90">
            <v>76900000</v>
          </cell>
        </row>
        <row r="91">
          <cell r="A91" t="str">
            <v>GYA2010201</v>
          </cell>
          <cell r="B91" t="str">
            <v>-</v>
          </cell>
          <cell r="C91">
            <v>1602313000</v>
          </cell>
          <cell r="D91">
            <v>252840000</v>
          </cell>
          <cell r="E91">
            <v>278348000</v>
          </cell>
        </row>
        <row r="92">
          <cell r="A92" t="str">
            <v>GYA2010202</v>
          </cell>
          <cell r="B92" t="str">
            <v>-</v>
          </cell>
          <cell r="C92">
            <v>827522000</v>
          </cell>
          <cell r="D92">
            <v>68436000</v>
          </cell>
          <cell r="E92">
            <v>196509000</v>
          </cell>
        </row>
        <row r="93">
          <cell r="A93" t="str">
            <v>GYA20201@@</v>
          </cell>
          <cell r="B93" t="str">
            <v>-</v>
          </cell>
          <cell r="C93">
            <v>22596683000</v>
          </cell>
          <cell r="D93">
            <v>3750997000</v>
          </cell>
          <cell r="E93">
            <v>3716918000</v>
          </cell>
        </row>
        <row r="94">
          <cell r="A94" t="str">
            <v>GYA20202@@</v>
          </cell>
          <cell r="B94" t="str">
            <v>-</v>
          </cell>
          <cell r="C94">
            <v>2466767000</v>
          </cell>
          <cell r="D94">
            <v>418789000</v>
          </cell>
          <cell r="E94">
            <v>400873000</v>
          </cell>
        </row>
        <row r="95">
          <cell r="A95" t="str">
            <v>GYA2020301</v>
          </cell>
          <cell r="B95" t="str">
            <v>-</v>
          </cell>
          <cell r="C95">
            <v>2228010000</v>
          </cell>
          <cell r="D95">
            <v>461662000</v>
          </cell>
          <cell r="E95">
            <v>396053000</v>
          </cell>
        </row>
        <row r="96">
          <cell r="A96" t="str">
            <v>GYA2020302</v>
          </cell>
          <cell r="B96" t="str">
            <v>-</v>
          </cell>
          <cell r="C96">
            <v>1875762000</v>
          </cell>
          <cell r="D96">
            <v>312627000</v>
          </cell>
          <cell r="E96">
            <v>312627000</v>
          </cell>
        </row>
        <row r="97">
          <cell r="A97" t="str">
            <v>GYA2020303</v>
          </cell>
          <cell r="B97" t="str">
            <v>-</v>
          </cell>
          <cell r="C97">
            <v>791342000</v>
          </cell>
          <cell r="D97">
            <v>153799000</v>
          </cell>
          <cell r="E97">
            <v>115052000</v>
          </cell>
        </row>
        <row r="98">
          <cell r="A98" t="str">
            <v>GYA20204@@</v>
          </cell>
          <cell r="B98" t="str">
            <v>-</v>
          </cell>
          <cell r="C98">
            <v>8209425000</v>
          </cell>
          <cell r="D98">
            <v>1473900000</v>
          </cell>
          <cell r="E98">
            <v>1406291000</v>
          </cell>
        </row>
        <row r="99">
          <cell r="A99" t="str">
            <v>GYA2020501</v>
          </cell>
          <cell r="B99" t="str">
            <v>-</v>
          </cell>
          <cell r="C99">
            <v>-78676000</v>
          </cell>
          <cell r="D99">
            <v>-78676000</v>
          </cell>
          <cell r="E99">
            <v>0</v>
          </cell>
        </row>
        <row r="100">
          <cell r="A100" t="str">
            <v>GYA2020504</v>
          </cell>
          <cell r="B100" t="str">
            <v>-</v>
          </cell>
          <cell r="C100">
            <v>-21387000</v>
          </cell>
          <cell r="D100">
            <v>-14283000</v>
          </cell>
          <cell r="E100">
            <v>-433000</v>
          </cell>
        </row>
        <row r="101">
          <cell r="A101" t="str">
            <v>GYA2020505</v>
          </cell>
          <cell r="B101" t="str">
            <v>-</v>
          </cell>
          <cell r="C101">
            <v>198884000</v>
          </cell>
          <cell r="D101">
            <v>198884000</v>
          </cell>
          <cell r="E101">
            <v>0</v>
          </cell>
        </row>
        <row r="102">
          <cell r="A102" t="str">
            <v>HIC1</v>
          </cell>
          <cell r="B102" t="str">
            <v>-</v>
          </cell>
          <cell r="C102">
            <v>780</v>
          </cell>
          <cell r="D102">
            <v>130</v>
          </cell>
          <cell r="E102">
            <v>129</v>
          </cell>
        </row>
        <row r="103">
          <cell r="A103" t="str">
            <v>HIK1</v>
          </cell>
          <cell r="B103" t="str">
            <v>-</v>
          </cell>
          <cell r="C103">
            <v>860</v>
          </cell>
          <cell r="D103">
            <v>142</v>
          </cell>
          <cell r="E103">
            <v>143</v>
          </cell>
        </row>
        <row r="104">
          <cell r="A104" t="str">
            <v>HIT1</v>
          </cell>
          <cell r="B104" t="str">
            <v>-</v>
          </cell>
          <cell r="C104">
            <v>52</v>
          </cell>
          <cell r="D104">
            <v>8</v>
          </cell>
          <cell r="E104">
            <v>8</v>
          </cell>
        </row>
        <row r="105">
          <cell r="A105" t="str">
            <v>HIZ1</v>
          </cell>
          <cell r="B105" t="str">
            <v>-</v>
          </cell>
          <cell r="C105">
            <v>274</v>
          </cell>
          <cell r="D105">
            <v>45</v>
          </cell>
          <cell r="E105">
            <v>46</v>
          </cell>
        </row>
        <row r="106">
          <cell r="A106" t="str">
            <v>HJA2010101</v>
          </cell>
          <cell r="B106" t="str">
            <v>-</v>
          </cell>
          <cell r="C106">
            <v>535421383</v>
          </cell>
          <cell r="D106">
            <v>138738579</v>
          </cell>
          <cell r="E106">
            <v>58110442</v>
          </cell>
        </row>
        <row r="107">
          <cell r="A107" t="str">
            <v>HJA2010102</v>
          </cell>
          <cell r="B107" t="str">
            <v>-</v>
          </cell>
          <cell r="C107">
            <v>2000000</v>
          </cell>
          <cell r="D107">
            <v>2000000</v>
          </cell>
          <cell r="E107">
            <v>0</v>
          </cell>
        </row>
        <row r="108">
          <cell r="A108" t="str">
            <v>HJA2010103</v>
          </cell>
          <cell r="B108" t="str">
            <v>-</v>
          </cell>
          <cell r="C108">
            <v>241463749</v>
          </cell>
          <cell r="D108">
            <v>241463749</v>
          </cell>
          <cell r="E108">
            <v>0</v>
          </cell>
        </row>
        <row r="109">
          <cell r="A109" t="str">
            <v>HJA2010106</v>
          </cell>
          <cell r="B109" t="str">
            <v>-</v>
          </cell>
          <cell r="C109">
            <v>45269755</v>
          </cell>
          <cell r="D109">
            <v>24400000</v>
          </cell>
          <cell r="E109">
            <v>0</v>
          </cell>
        </row>
        <row r="110">
          <cell r="A110" t="str">
            <v>HJA2010107</v>
          </cell>
          <cell r="B110" t="str">
            <v>-</v>
          </cell>
          <cell r="C110">
            <v>23505396</v>
          </cell>
          <cell r="D110">
            <v>4964496</v>
          </cell>
          <cell r="E110">
            <v>7216625</v>
          </cell>
        </row>
        <row r="111">
          <cell r="A111" t="str">
            <v>HJA2010108</v>
          </cell>
          <cell r="B111" t="str">
            <v>-</v>
          </cell>
          <cell r="C111">
            <v>2994591</v>
          </cell>
          <cell r="D111">
            <v>428089</v>
          </cell>
          <cell r="E111">
            <v>315814</v>
          </cell>
        </row>
        <row r="112">
          <cell r="A112" t="str">
            <v>HJA2010201</v>
          </cell>
          <cell r="B112" t="str">
            <v>-</v>
          </cell>
          <cell r="C112">
            <v>83103813</v>
          </cell>
          <cell r="D112">
            <v>16899666</v>
          </cell>
          <cell r="E112">
            <v>12215698</v>
          </cell>
        </row>
        <row r="113">
          <cell r="A113" t="str">
            <v>HJA2010202</v>
          </cell>
          <cell r="B113" t="str">
            <v>-</v>
          </cell>
          <cell r="C113">
            <v>30724157</v>
          </cell>
          <cell r="D113">
            <v>4366745</v>
          </cell>
          <cell r="E113">
            <v>5510916</v>
          </cell>
        </row>
        <row r="114">
          <cell r="A114" t="str">
            <v>HJA20201@@</v>
          </cell>
          <cell r="B114" t="str">
            <v>-</v>
          </cell>
          <cell r="C114">
            <v>1656166980</v>
          </cell>
          <cell r="D114">
            <v>280069145</v>
          </cell>
          <cell r="E114">
            <v>275055494</v>
          </cell>
        </row>
        <row r="115">
          <cell r="A115" t="str">
            <v>HJA20202@@</v>
          </cell>
          <cell r="B115" t="str">
            <v>-</v>
          </cell>
          <cell r="C115">
            <v>115871309</v>
          </cell>
          <cell r="D115">
            <v>18780114</v>
          </cell>
          <cell r="E115">
            <v>21080519</v>
          </cell>
        </row>
        <row r="116">
          <cell r="A116" t="str">
            <v>HJA2020301</v>
          </cell>
          <cell r="B116" t="str">
            <v>-</v>
          </cell>
          <cell r="C116">
            <v>123505272</v>
          </cell>
          <cell r="D116">
            <v>38246536</v>
          </cell>
          <cell r="E116">
            <v>20470000</v>
          </cell>
        </row>
        <row r="117">
          <cell r="A117" t="str">
            <v>HJA2020302</v>
          </cell>
          <cell r="B117" t="str">
            <v>-</v>
          </cell>
          <cell r="C117">
            <v>125652000</v>
          </cell>
          <cell r="D117">
            <v>46092000</v>
          </cell>
          <cell r="E117">
            <v>15912000</v>
          </cell>
        </row>
        <row r="118">
          <cell r="A118" t="str">
            <v>HJA2020303</v>
          </cell>
          <cell r="B118" t="str">
            <v>-</v>
          </cell>
          <cell r="C118">
            <v>31741988</v>
          </cell>
          <cell r="D118">
            <v>9064102</v>
          </cell>
          <cell r="E118">
            <v>5744787</v>
          </cell>
        </row>
        <row r="119">
          <cell r="A119" t="str">
            <v>HJA20204@@</v>
          </cell>
          <cell r="B119" t="str">
            <v>-</v>
          </cell>
          <cell r="C119">
            <v>372434353</v>
          </cell>
          <cell r="D119">
            <v>93110997</v>
          </cell>
          <cell r="E119">
            <v>58325585</v>
          </cell>
        </row>
        <row r="120">
          <cell r="A120" t="str">
            <v>HJA2020502</v>
          </cell>
          <cell r="B120" t="str">
            <v>-</v>
          </cell>
          <cell r="C120">
            <v>2644387</v>
          </cell>
          <cell r="D120">
            <v>119183</v>
          </cell>
          <cell r="E120">
            <v>52875</v>
          </cell>
        </row>
        <row r="121">
          <cell r="A121" t="str">
            <v>HJA2020503</v>
          </cell>
          <cell r="B121" t="str">
            <v>-</v>
          </cell>
          <cell r="C121">
            <v>121905750</v>
          </cell>
          <cell r="D121">
            <v>62461455</v>
          </cell>
          <cell r="E121">
            <v>53296095</v>
          </cell>
        </row>
        <row r="122">
          <cell r="A122" t="str">
            <v>HJA2020504</v>
          </cell>
          <cell r="B122" t="str">
            <v>-</v>
          </cell>
          <cell r="C122">
            <v>-860905</v>
          </cell>
          <cell r="D122">
            <v>49012</v>
          </cell>
          <cell r="E122">
            <v>-1041942</v>
          </cell>
        </row>
        <row r="123">
          <cell r="A123" t="str">
            <v>HJA2020505</v>
          </cell>
          <cell r="B123" t="str">
            <v>-</v>
          </cell>
          <cell r="C123">
            <v>426165</v>
          </cell>
          <cell r="D123">
            <v>125250</v>
          </cell>
          <cell r="E123">
            <v>0</v>
          </cell>
        </row>
        <row r="124">
          <cell r="A124" t="str">
            <v>MMA1------</v>
          </cell>
          <cell r="B124" t="str">
            <v>受託研究料</v>
          </cell>
          <cell r="C124">
            <v>0</v>
          </cell>
          <cell r="D124">
            <v>0</v>
          </cell>
          <cell r="E124">
            <v>0</v>
          </cell>
        </row>
        <row r="125">
          <cell r="A125" t="str">
            <v>MMA2------</v>
          </cell>
          <cell r="B125" t="str">
            <v>費用</v>
          </cell>
          <cell r="C125">
            <v>0</v>
          </cell>
          <cell r="D125">
            <v>0</v>
          </cell>
          <cell r="E125">
            <v>0</v>
          </cell>
        </row>
        <row r="126">
          <cell r="A126" t="str">
            <v>MMA201----</v>
          </cell>
          <cell r="B126" t="str">
            <v>直接費</v>
          </cell>
          <cell r="C126">
            <v>0</v>
          </cell>
          <cell r="D126">
            <v>0</v>
          </cell>
          <cell r="E126">
            <v>0</v>
          </cell>
        </row>
        <row r="127">
          <cell r="A127" t="str">
            <v>MMA20101--</v>
          </cell>
          <cell r="B127" t="str">
            <v>材料費</v>
          </cell>
          <cell r="C127">
            <v>0</v>
          </cell>
          <cell r="D127">
            <v>0</v>
          </cell>
          <cell r="E127">
            <v>0</v>
          </cell>
        </row>
        <row r="128">
          <cell r="A128" t="str">
            <v>MMA2010101</v>
          </cell>
          <cell r="B128" t="str">
            <v>購入部品費</v>
          </cell>
          <cell r="C128">
            <v>0</v>
          </cell>
          <cell r="D128">
            <v>0</v>
          </cell>
          <cell r="E128">
            <v>0</v>
          </cell>
        </row>
        <row r="129">
          <cell r="A129" t="str">
            <v>MMA2010102</v>
          </cell>
          <cell r="B129" t="str">
            <v>委託研究費（Ｈ Gr）</v>
          </cell>
          <cell r="C129">
            <v>0</v>
          </cell>
          <cell r="D129">
            <v>0</v>
          </cell>
          <cell r="E129">
            <v>0</v>
          </cell>
        </row>
        <row r="130">
          <cell r="A130" t="str">
            <v>MMA2010103</v>
          </cell>
          <cell r="B130" t="str">
            <v>委託研究費（ＨＲＡ）</v>
          </cell>
          <cell r="C130">
            <v>0</v>
          </cell>
          <cell r="D130">
            <v>0</v>
          </cell>
          <cell r="E130">
            <v>0</v>
          </cell>
        </row>
        <row r="131">
          <cell r="A131" t="str">
            <v>MMA2010104</v>
          </cell>
          <cell r="B131" t="str">
            <v>委託研究費（ＨＲＥ－Ｇ）</v>
          </cell>
          <cell r="C131">
            <v>0</v>
          </cell>
          <cell r="D131">
            <v>0</v>
          </cell>
          <cell r="E131">
            <v>0</v>
          </cell>
        </row>
        <row r="132">
          <cell r="A132" t="str">
            <v>MMA2010105</v>
          </cell>
          <cell r="B132" t="str">
            <v>委託研究費（ＨＲＥ－ＵＫ）</v>
          </cell>
          <cell r="C132">
            <v>0</v>
          </cell>
          <cell r="D132">
            <v>0</v>
          </cell>
          <cell r="E132">
            <v>0</v>
          </cell>
        </row>
        <row r="133">
          <cell r="A133" t="str">
            <v>MMA2010106</v>
          </cell>
          <cell r="B133" t="str">
            <v>委託研究費（他）</v>
          </cell>
          <cell r="C133">
            <v>0</v>
          </cell>
          <cell r="D133">
            <v>0</v>
          </cell>
          <cell r="E133">
            <v>0</v>
          </cell>
        </row>
        <row r="134">
          <cell r="A134" t="str">
            <v>MMA2010107</v>
          </cell>
          <cell r="B134" t="str">
            <v>テスト車輌費</v>
          </cell>
          <cell r="C134">
            <v>0</v>
          </cell>
          <cell r="D134">
            <v>0</v>
          </cell>
          <cell r="E134">
            <v>0</v>
          </cell>
        </row>
        <row r="135">
          <cell r="A135" t="str">
            <v>MMA2010108</v>
          </cell>
          <cell r="B135" t="str">
            <v>その他材料費</v>
          </cell>
          <cell r="C135">
            <v>0</v>
          </cell>
          <cell r="D135">
            <v>0</v>
          </cell>
          <cell r="E135">
            <v>0</v>
          </cell>
        </row>
        <row r="136">
          <cell r="A136" t="str">
            <v>MMA2010109</v>
          </cell>
          <cell r="B136" t="str">
            <v>材料費（Ｒ）</v>
          </cell>
          <cell r="C136">
            <v>0</v>
          </cell>
          <cell r="D136">
            <v>0</v>
          </cell>
          <cell r="E136">
            <v>0</v>
          </cell>
        </row>
        <row r="137">
          <cell r="A137" t="str">
            <v>MMA20102--</v>
          </cell>
          <cell r="B137" t="str">
            <v>テスト関係費</v>
          </cell>
          <cell r="C137">
            <v>0</v>
          </cell>
          <cell r="D137">
            <v>0</v>
          </cell>
          <cell r="E137">
            <v>0</v>
          </cell>
        </row>
        <row r="138">
          <cell r="A138" t="str">
            <v>MMA2010201</v>
          </cell>
          <cell r="B138" t="str">
            <v>国内テスト関係費</v>
          </cell>
          <cell r="C138">
            <v>0</v>
          </cell>
          <cell r="D138">
            <v>0</v>
          </cell>
          <cell r="E138">
            <v>0</v>
          </cell>
        </row>
        <row r="139">
          <cell r="A139" t="str">
            <v>MMA2010202</v>
          </cell>
          <cell r="B139" t="str">
            <v>海外テスト関係費</v>
          </cell>
          <cell r="C139">
            <v>0</v>
          </cell>
          <cell r="D139">
            <v>0</v>
          </cell>
          <cell r="E139">
            <v>0</v>
          </cell>
        </row>
        <row r="140">
          <cell r="A140" t="str">
            <v>MMA2010203</v>
          </cell>
          <cell r="B140" t="str">
            <v>テスト関係費（Ｒ）</v>
          </cell>
          <cell r="C140">
            <v>0</v>
          </cell>
          <cell r="D140">
            <v>0</v>
          </cell>
          <cell r="E140">
            <v>0</v>
          </cell>
        </row>
        <row r="141">
          <cell r="A141" t="str">
            <v>MMA202----</v>
          </cell>
          <cell r="B141" t="str">
            <v>間接費</v>
          </cell>
          <cell r="C141">
            <v>0</v>
          </cell>
          <cell r="D141">
            <v>0</v>
          </cell>
          <cell r="E141">
            <v>0</v>
          </cell>
        </row>
        <row r="142">
          <cell r="A142" t="str">
            <v>MMA20201--</v>
          </cell>
          <cell r="B142" t="str">
            <v>労務費</v>
          </cell>
          <cell r="C142">
            <v>0</v>
          </cell>
          <cell r="D142">
            <v>0</v>
          </cell>
          <cell r="E142">
            <v>0</v>
          </cell>
        </row>
        <row r="143">
          <cell r="A143" t="str">
            <v>MMA20201@@</v>
          </cell>
          <cell r="B143" t="str">
            <v>_</v>
          </cell>
          <cell r="C143">
            <v>0</v>
          </cell>
          <cell r="D143">
            <v>0</v>
          </cell>
          <cell r="E143">
            <v>0</v>
          </cell>
        </row>
        <row r="144">
          <cell r="A144" t="str">
            <v>MMA20202--</v>
          </cell>
          <cell r="B144" t="str">
            <v>操業費</v>
          </cell>
          <cell r="C144">
            <v>0</v>
          </cell>
          <cell r="D144">
            <v>0</v>
          </cell>
          <cell r="E144">
            <v>0</v>
          </cell>
        </row>
        <row r="145">
          <cell r="A145" t="str">
            <v>MMA20202@@</v>
          </cell>
          <cell r="B145" t="str">
            <v>_</v>
          </cell>
          <cell r="C145">
            <v>0</v>
          </cell>
          <cell r="D145">
            <v>0</v>
          </cell>
          <cell r="E145">
            <v>0</v>
          </cell>
        </row>
        <row r="146">
          <cell r="A146" t="str">
            <v>MMA20203--</v>
          </cell>
          <cell r="B146" t="str">
            <v>設備費</v>
          </cell>
          <cell r="C146">
            <v>0</v>
          </cell>
          <cell r="D146">
            <v>0</v>
          </cell>
          <cell r="E146">
            <v>0</v>
          </cell>
        </row>
        <row r="147">
          <cell r="A147" t="str">
            <v>MMA2020301</v>
          </cell>
          <cell r="B147" t="str">
            <v>減価償却費</v>
          </cell>
          <cell r="C147">
            <v>0</v>
          </cell>
          <cell r="D147">
            <v>0</v>
          </cell>
          <cell r="E147">
            <v>0</v>
          </cell>
        </row>
        <row r="148">
          <cell r="A148" t="str">
            <v>MMA2020302</v>
          </cell>
          <cell r="B148" t="str">
            <v>固定資産賃借料</v>
          </cell>
          <cell r="C148">
            <v>0</v>
          </cell>
          <cell r="D148">
            <v>0</v>
          </cell>
          <cell r="E148">
            <v>0</v>
          </cell>
        </row>
        <row r="149">
          <cell r="A149" t="str">
            <v>MMA2020303</v>
          </cell>
          <cell r="B149" t="str">
            <v>その他</v>
          </cell>
          <cell r="C149">
            <v>0</v>
          </cell>
          <cell r="D149">
            <v>0</v>
          </cell>
          <cell r="E149">
            <v>0</v>
          </cell>
        </row>
        <row r="150">
          <cell r="A150" t="str">
            <v>MMA20204--</v>
          </cell>
          <cell r="B150" t="str">
            <v>管理費</v>
          </cell>
          <cell r="C150">
            <v>0</v>
          </cell>
          <cell r="D150">
            <v>0</v>
          </cell>
          <cell r="E150">
            <v>0</v>
          </cell>
        </row>
        <row r="151">
          <cell r="A151" t="str">
            <v>MMA20204@@</v>
          </cell>
          <cell r="B151" t="str">
            <v>_</v>
          </cell>
          <cell r="C151">
            <v>0</v>
          </cell>
          <cell r="D151">
            <v>0</v>
          </cell>
          <cell r="E151">
            <v>0</v>
          </cell>
        </row>
        <row r="152">
          <cell r="A152" t="str">
            <v>MMA20205--</v>
          </cell>
          <cell r="B152" t="str">
            <v>その他</v>
          </cell>
          <cell r="C152">
            <v>0</v>
          </cell>
          <cell r="D152">
            <v>0</v>
          </cell>
          <cell r="E152">
            <v>0</v>
          </cell>
        </row>
        <row r="153">
          <cell r="A153" t="str">
            <v>MMA2020501</v>
          </cell>
          <cell r="B153" t="str">
            <v>事業税</v>
          </cell>
          <cell r="C153">
            <v>0</v>
          </cell>
          <cell r="D153">
            <v>0</v>
          </cell>
          <cell r="E153">
            <v>0</v>
          </cell>
        </row>
        <row r="154">
          <cell r="A154" t="str">
            <v>MMA2020502</v>
          </cell>
          <cell r="B154" t="str">
            <v>ＰＧ配賦</v>
          </cell>
          <cell r="C154">
            <v>0</v>
          </cell>
          <cell r="D154">
            <v>0</v>
          </cell>
          <cell r="E154">
            <v>0</v>
          </cell>
        </row>
        <row r="155">
          <cell r="A155" t="str">
            <v>MMA2020503</v>
          </cell>
          <cell r="B155" t="str">
            <v>海外事務所費用</v>
          </cell>
          <cell r="C155">
            <v>0</v>
          </cell>
          <cell r="D155">
            <v>0</v>
          </cell>
          <cell r="E155">
            <v>0</v>
          </cell>
        </row>
        <row r="156">
          <cell r="A156" t="str">
            <v>MMA2020504</v>
          </cell>
          <cell r="B156" t="str">
            <v>営業外損益</v>
          </cell>
          <cell r="C156">
            <v>0</v>
          </cell>
          <cell r="D156">
            <v>0</v>
          </cell>
          <cell r="E156">
            <v>0</v>
          </cell>
        </row>
        <row r="157">
          <cell r="A157" t="str">
            <v>MMA2020505</v>
          </cell>
          <cell r="B157" t="str">
            <v>特別損益</v>
          </cell>
          <cell r="C157">
            <v>0</v>
          </cell>
          <cell r="D157">
            <v>0</v>
          </cell>
          <cell r="E157">
            <v>0</v>
          </cell>
        </row>
        <row r="158">
          <cell r="A158" t="str">
            <v>MMC1</v>
          </cell>
          <cell r="B158" t="str">
            <v>設計</v>
          </cell>
          <cell r="C158">
            <v>0</v>
          </cell>
          <cell r="D158">
            <v>0</v>
          </cell>
          <cell r="E158">
            <v>0</v>
          </cell>
        </row>
        <row r="159">
          <cell r="A159" t="str">
            <v>MMK1</v>
          </cell>
          <cell r="B159" t="str">
            <v>研究</v>
          </cell>
          <cell r="C159">
            <v>0</v>
          </cell>
          <cell r="D159">
            <v>0</v>
          </cell>
          <cell r="E159">
            <v>0</v>
          </cell>
        </row>
        <row r="160">
          <cell r="A160" t="str">
            <v>MMK5</v>
          </cell>
          <cell r="B160" t="str">
            <v>海外駐在</v>
          </cell>
          <cell r="C160">
            <v>0</v>
          </cell>
          <cell r="D160">
            <v>0</v>
          </cell>
          <cell r="E160">
            <v>0</v>
          </cell>
        </row>
        <row r="161">
          <cell r="A161" t="str">
            <v>MMS1</v>
          </cell>
          <cell r="B161" t="str">
            <v>試作</v>
          </cell>
          <cell r="C161">
            <v>0</v>
          </cell>
          <cell r="D161">
            <v>0</v>
          </cell>
          <cell r="E161">
            <v>0</v>
          </cell>
        </row>
        <row r="162">
          <cell r="A162" t="str">
            <v>MMT1</v>
          </cell>
          <cell r="B162" t="str">
            <v>TSC･TIC</v>
          </cell>
          <cell r="C162">
            <v>0</v>
          </cell>
          <cell r="D162">
            <v>0</v>
          </cell>
          <cell r="E162">
            <v>0</v>
          </cell>
        </row>
        <row r="163">
          <cell r="A163" t="str">
            <v>MMT5</v>
          </cell>
          <cell r="B163" t="str">
            <v>長欠・嘱託等</v>
          </cell>
          <cell r="C163">
            <v>0</v>
          </cell>
          <cell r="D163">
            <v>0</v>
          </cell>
          <cell r="E163">
            <v>0</v>
          </cell>
        </row>
        <row r="164">
          <cell r="A164" t="str">
            <v>MMZ1</v>
          </cell>
          <cell r="B164" t="str">
            <v>補助管理</v>
          </cell>
          <cell r="C164">
            <v>0</v>
          </cell>
          <cell r="D164">
            <v>0</v>
          </cell>
          <cell r="E164">
            <v>0</v>
          </cell>
        </row>
        <row r="165">
          <cell r="A165" t="str">
            <v>PIZ1</v>
          </cell>
          <cell r="B165" t="str">
            <v>-</v>
          </cell>
          <cell r="C165">
            <v>258</v>
          </cell>
          <cell r="D165">
            <v>43</v>
          </cell>
          <cell r="E165">
            <v>43</v>
          </cell>
        </row>
        <row r="166">
          <cell r="A166" t="str">
            <v>PJA20201@@</v>
          </cell>
          <cell r="B166" t="str">
            <v>-</v>
          </cell>
          <cell r="C166">
            <v>201991742</v>
          </cell>
          <cell r="D166">
            <v>40913498</v>
          </cell>
          <cell r="E166">
            <v>33033871</v>
          </cell>
        </row>
        <row r="167">
          <cell r="A167" t="str">
            <v>PJA20202@@</v>
          </cell>
          <cell r="B167" t="str">
            <v>-</v>
          </cell>
          <cell r="C167">
            <v>37351326</v>
          </cell>
          <cell r="D167">
            <v>11219752</v>
          </cell>
          <cell r="E167">
            <v>8478726</v>
          </cell>
        </row>
        <row r="168">
          <cell r="A168" t="str">
            <v>PJA2020301</v>
          </cell>
          <cell r="B168" t="str">
            <v>-</v>
          </cell>
          <cell r="C168">
            <v>21540899</v>
          </cell>
          <cell r="D168">
            <v>3578246</v>
          </cell>
          <cell r="E168">
            <v>3640832</v>
          </cell>
        </row>
        <row r="169">
          <cell r="A169" t="str">
            <v>PJA2020302</v>
          </cell>
          <cell r="B169" t="str">
            <v>-</v>
          </cell>
          <cell r="C169">
            <v>670890000</v>
          </cell>
          <cell r="D169">
            <v>111815000</v>
          </cell>
          <cell r="E169">
            <v>111815000</v>
          </cell>
        </row>
        <row r="170">
          <cell r="A170" t="str">
            <v>PJA2020303</v>
          </cell>
          <cell r="B170" t="str">
            <v>-</v>
          </cell>
          <cell r="C170">
            <v>12734024</v>
          </cell>
          <cell r="D170">
            <v>757731</v>
          </cell>
          <cell r="E170">
            <v>277464</v>
          </cell>
        </row>
        <row r="171">
          <cell r="A171" t="str">
            <v>PJA20204@@</v>
          </cell>
          <cell r="B171" t="str">
            <v>_</v>
          </cell>
          <cell r="C171">
            <v>63593348</v>
          </cell>
          <cell r="D171">
            <v>10157966</v>
          </cell>
          <cell r="E171">
            <v>12411420</v>
          </cell>
        </row>
        <row r="172">
          <cell r="A172" t="str">
            <v>PYA20201@@</v>
          </cell>
          <cell r="B172" t="str">
            <v>-</v>
          </cell>
          <cell r="C172">
            <v>199782000</v>
          </cell>
          <cell r="D172">
            <v>34344000</v>
          </cell>
          <cell r="E172">
            <v>34234000</v>
          </cell>
        </row>
        <row r="173">
          <cell r="A173" t="str">
            <v>PYA20202@@</v>
          </cell>
          <cell r="B173" t="str">
            <v>-</v>
          </cell>
          <cell r="C173">
            <v>26403000</v>
          </cell>
          <cell r="D173">
            <v>4230000</v>
          </cell>
          <cell r="E173">
            <v>5502000</v>
          </cell>
        </row>
        <row r="174">
          <cell r="A174" t="str">
            <v>PYA2020301</v>
          </cell>
          <cell r="B174" t="str">
            <v>-</v>
          </cell>
          <cell r="C174">
            <v>21255000</v>
          </cell>
          <cell r="D174">
            <v>3759000</v>
          </cell>
          <cell r="E174">
            <v>3686000</v>
          </cell>
        </row>
        <row r="175">
          <cell r="A175" t="str">
            <v>PYA2020302</v>
          </cell>
          <cell r="B175" t="str">
            <v>-</v>
          </cell>
          <cell r="C175">
            <v>575760000</v>
          </cell>
          <cell r="D175">
            <v>95960000</v>
          </cell>
          <cell r="E175">
            <v>95960000</v>
          </cell>
        </row>
        <row r="176">
          <cell r="A176" t="str">
            <v>PYA2020303</v>
          </cell>
          <cell r="B176" t="str">
            <v>-</v>
          </cell>
          <cell r="C176">
            <v>8431000</v>
          </cell>
          <cell r="D176">
            <v>1126000</v>
          </cell>
          <cell r="E176">
            <v>123000</v>
          </cell>
        </row>
        <row r="177">
          <cell r="A177" t="str">
            <v>PYA20204@@</v>
          </cell>
          <cell r="B177" t="str">
            <v>-</v>
          </cell>
          <cell r="C177">
            <v>55881000</v>
          </cell>
          <cell r="D177">
            <v>6596000</v>
          </cell>
          <cell r="E177">
            <v>6651000</v>
          </cell>
        </row>
        <row r="178">
          <cell r="A178" t="str">
            <v>TIZ1</v>
          </cell>
          <cell r="B178" t="str">
            <v>-</v>
          </cell>
          <cell r="C178">
            <v>300</v>
          </cell>
          <cell r="D178">
            <v>50</v>
          </cell>
          <cell r="E178">
            <v>50</v>
          </cell>
        </row>
        <row r="179">
          <cell r="A179" t="str">
            <v>TJA2010201</v>
          </cell>
          <cell r="B179" t="str">
            <v>-</v>
          </cell>
          <cell r="C179">
            <v>334890</v>
          </cell>
          <cell r="D179">
            <v>0</v>
          </cell>
          <cell r="E179">
            <v>335000</v>
          </cell>
        </row>
        <row r="180">
          <cell r="A180" t="str">
            <v>TJA20201@@</v>
          </cell>
          <cell r="B180" t="str">
            <v>-</v>
          </cell>
          <cell r="C180">
            <v>208649254</v>
          </cell>
          <cell r="D180">
            <v>29217837</v>
          </cell>
          <cell r="E180">
            <v>34310850</v>
          </cell>
        </row>
        <row r="181">
          <cell r="A181" t="str">
            <v>TJA20202@@</v>
          </cell>
          <cell r="B181" t="str">
            <v>-</v>
          </cell>
          <cell r="C181">
            <v>65110812</v>
          </cell>
          <cell r="D181">
            <v>10491129</v>
          </cell>
          <cell r="E181">
            <v>14759884</v>
          </cell>
        </row>
        <row r="182">
          <cell r="A182" t="str">
            <v>TJA2020301</v>
          </cell>
          <cell r="B182" t="str">
            <v>-</v>
          </cell>
          <cell r="C182">
            <v>20210036</v>
          </cell>
          <cell r="D182">
            <v>3485623</v>
          </cell>
          <cell r="E182">
            <v>3332764</v>
          </cell>
        </row>
        <row r="183">
          <cell r="A183" t="str">
            <v>TJA2020302</v>
          </cell>
          <cell r="B183" t="str">
            <v>-</v>
          </cell>
          <cell r="C183">
            <v>327826464</v>
          </cell>
          <cell r="D183">
            <v>57350267</v>
          </cell>
          <cell r="E183">
            <v>57312467</v>
          </cell>
        </row>
        <row r="184">
          <cell r="A184" t="str">
            <v>TJA2020303</v>
          </cell>
          <cell r="B184" t="str">
            <v>-</v>
          </cell>
          <cell r="C184">
            <v>66453688</v>
          </cell>
          <cell r="D184">
            <v>4299803</v>
          </cell>
          <cell r="E184">
            <v>6557292</v>
          </cell>
        </row>
        <row r="185">
          <cell r="A185" t="str">
            <v>TJA20204@@</v>
          </cell>
          <cell r="B185" t="str">
            <v>-</v>
          </cell>
          <cell r="C185">
            <v>115057220</v>
          </cell>
          <cell r="D185">
            <v>27580872</v>
          </cell>
          <cell r="E185">
            <v>15578983</v>
          </cell>
        </row>
        <row r="186">
          <cell r="A186" t="str">
            <v>TYA20201@@</v>
          </cell>
          <cell r="B186" t="str">
            <v>-</v>
          </cell>
          <cell r="C186">
            <v>227122000</v>
          </cell>
          <cell r="D186">
            <v>37919000</v>
          </cell>
          <cell r="E186">
            <v>37739000</v>
          </cell>
        </row>
        <row r="187">
          <cell r="A187" t="str">
            <v>TYA20202@@</v>
          </cell>
          <cell r="B187" t="str">
            <v>-</v>
          </cell>
          <cell r="C187">
            <v>67604000</v>
          </cell>
          <cell r="D187">
            <v>11158000</v>
          </cell>
          <cell r="E187">
            <v>11583000</v>
          </cell>
        </row>
        <row r="188">
          <cell r="A188" t="str">
            <v>TYA2020301</v>
          </cell>
          <cell r="B188" t="str">
            <v>-</v>
          </cell>
          <cell r="C188">
            <v>19034000</v>
          </cell>
          <cell r="D188">
            <v>3354000</v>
          </cell>
          <cell r="E188">
            <v>3276000</v>
          </cell>
        </row>
        <row r="189">
          <cell r="A189" t="str">
            <v>TYA2020302</v>
          </cell>
          <cell r="B189" t="str">
            <v>-</v>
          </cell>
          <cell r="C189">
            <v>363456000</v>
          </cell>
          <cell r="D189">
            <v>60576000</v>
          </cell>
          <cell r="E189">
            <v>60576000</v>
          </cell>
        </row>
        <row r="190">
          <cell r="A190" t="str">
            <v>TYA2020303</v>
          </cell>
          <cell r="B190" t="str">
            <v>-</v>
          </cell>
          <cell r="C190">
            <v>35366000</v>
          </cell>
          <cell r="D190">
            <v>3639000</v>
          </cell>
          <cell r="E190">
            <v>5303000</v>
          </cell>
        </row>
        <row r="191">
          <cell r="A191" t="str">
            <v>TYA20204@@</v>
          </cell>
          <cell r="B191" t="str">
            <v>-</v>
          </cell>
          <cell r="C191">
            <v>96643000</v>
          </cell>
          <cell r="D191">
            <v>16279000</v>
          </cell>
          <cell r="E191">
            <v>14921000</v>
          </cell>
        </row>
        <row r="192">
          <cell r="A192" t="str">
            <v>WIC1</v>
          </cell>
          <cell r="B192" t="str">
            <v>-</v>
          </cell>
          <cell r="C192">
            <v>334</v>
          </cell>
          <cell r="D192">
            <v>54</v>
          </cell>
          <cell r="E192">
            <v>55</v>
          </cell>
        </row>
        <row r="193">
          <cell r="A193" t="str">
            <v>WIK1</v>
          </cell>
          <cell r="B193" t="str">
            <v>-</v>
          </cell>
          <cell r="C193">
            <v>5268</v>
          </cell>
          <cell r="D193">
            <v>863</v>
          </cell>
          <cell r="E193">
            <v>866</v>
          </cell>
        </row>
        <row r="194">
          <cell r="A194" t="str">
            <v>WIS1</v>
          </cell>
          <cell r="B194" t="str">
            <v>-</v>
          </cell>
          <cell r="C194">
            <v>901</v>
          </cell>
          <cell r="D194">
            <v>147</v>
          </cell>
          <cell r="E194">
            <v>147</v>
          </cell>
        </row>
        <row r="195">
          <cell r="A195" t="str">
            <v>WIZ1</v>
          </cell>
          <cell r="B195" t="str">
            <v>-</v>
          </cell>
          <cell r="C195">
            <v>1169</v>
          </cell>
          <cell r="D195">
            <v>191</v>
          </cell>
          <cell r="E195">
            <v>194</v>
          </cell>
        </row>
        <row r="196">
          <cell r="A196" t="str">
            <v>WJA2010101</v>
          </cell>
          <cell r="B196" t="str">
            <v>-</v>
          </cell>
          <cell r="C196">
            <v>1023287103</v>
          </cell>
          <cell r="D196">
            <v>259972498</v>
          </cell>
          <cell r="E196">
            <v>172457157</v>
          </cell>
        </row>
        <row r="197">
          <cell r="A197" t="str">
            <v>WJA2010106</v>
          </cell>
          <cell r="B197" t="str">
            <v>-</v>
          </cell>
          <cell r="C197">
            <v>0</v>
          </cell>
          <cell r="D197">
            <v>0</v>
          </cell>
          <cell r="E197">
            <v>0</v>
          </cell>
        </row>
        <row r="198">
          <cell r="A198" t="str">
            <v>WJA2010107</v>
          </cell>
          <cell r="B198" t="str">
            <v>-</v>
          </cell>
          <cell r="C198">
            <v>10768283</v>
          </cell>
          <cell r="D198">
            <v>2087894</v>
          </cell>
          <cell r="E198">
            <v>1305509</v>
          </cell>
        </row>
        <row r="199">
          <cell r="A199" t="str">
            <v>WJA2010108</v>
          </cell>
          <cell r="B199" t="str">
            <v>-</v>
          </cell>
          <cell r="C199">
            <v>9423617</v>
          </cell>
          <cell r="D199">
            <v>1656929</v>
          </cell>
          <cell r="E199">
            <v>3183526</v>
          </cell>
        </row>
        <row r="200">
          <cell r="A200" t="str">
            <v>WJA2010109</v>
          </cell>
          <cell r="B200" t="str">
            <v>_</v>
          </cell>
          <cell r="C200">
            <v>3912945203</v>
          </cell>
          <cell r="D200">
            <v>760719510</v>
          </cell>
          <cell r="E200">
            <v>597921484</v>
          </cell>
        </row>
        <row r="201">
          <cell r="A201" t="str">
            <v>WJA2010201</v>
          </cell>
          <cell r="B201" t="str">
            <v>-</v>
          </cell>
          <cell r="C201">
            <v>97484991</v>
          </cell>
          <cell r="D201">
            <v>22116737</v>
          </cell>
          <cell r="E201">
            <v>14687840</v>
          </cell>
        </row>
        <row r="202">
          <cell r="A202" t="str">
            <v>WJA2010202</v>
          </cell>
          <cell r="B202" t="str">
            <v>-</v>
          </cell>
          <cell r="C202">
            <v>157740196</v>
          </cell>
          <cell r="D202">
            <v>48747556</v>
          </cell>
          <cell r="E202">
            <v>19301971</v>
          </cell>
        </row>
        <row r="203">
          <cell r="A203" t="str">
            <v>WJA2010203</v>
          </cell>
          <cell r="B203" t="str">
            <v>_</v>
          </cell>
          <cell r="C203">
            <v>345283656</v>
          </cell>
          <cell r="D203">
            <v>83060265</v>
          </cell>
          <cell r="E203">
            <v>54940213</v>
          </cell>
        </row>
        <row r="204">
          <cell r="A204" t="str">
            <v>WJA20201@@</v>
          </cell>
          <cell r="B204" t="str">
            <v>-</v>
          </cell>
          <cell r="C204">
            <v>5793996827</v>
          </cell>
          <cell r="D204">
            <v>1071055137</v>
          </cell>
          <cell r="E204">
            <v>959831975</v>
          </cell>
        </row>
        <row r="205">
          <cell r="A205" t="str">
            <v>WJA20202@@</v>
          </cell>
          <cell r="B205" t="str">
            <v>-</v>
          </cell>
          <cell r="C205">
            <v>561508353</v>
          </cell>
          <cell r="D205">
            <v>110285924</v>
          </cell>
          <cell r="E205">
            <v>115556877</v>
          </cell>
        </row>
        <row r="206">
          <cell r="A206" t="str">
            <v>WJA2020301</v>
          </cell>
          <cell r="B206" t="str">
            <v>-</v>
          </cell>
          <cell r="C206">
            <v>587794083</v>
          </cell>
          <cell r="D206">
            <v>138941699</v>
          </cell>
          <cell r="E206">
            <v>99186511</v>
          </cell>
        </row>
        <row r="207">
          <cell r="A207" t="str">
            <v>WJA2020302</v>
          </cell>
          <cell r="B207" t="str">
            <v>-</v>
          </cell>
          <cell r="C207">
            <v>503380823</v>
          </cell>
          <cell r="D207">
            <v>74490631</v>
          </cell>
          <cell r="E207">
            <v>102357967</v>
          </cell>
        </row>
        <row r="208">
          <cell r="A208" t="str">
            <v>WJA2020303</v>
          </cell>
          <cell r="B208" t="str">
            <v>-</v>
          </cell>
          <cell r="C208">
            <v>411753854</v>
          </cell>
          <cell r="D208">
            <v>72369286</v>
          </cell>
          <cell r="E208">
            <v>75041471</v>
          </cell>
        </row>
        <row r="209">
          <cell r="A209" t="str">
            <v>WJA20204@@</v>
          </cell>
          <cell r="B209" t="str">
            <v>-</v>
          </cell>
          <cell r="C209">
            <v>1184408809</v>
          </cell>
          <cell r="D209">
            <v>-48783311</v>
          </cell>
          <cell r="E209">
            <v>273719147</v>
          </cell>
        </row>
        <row r="210">
          <cell r="A210" t="str">
            <v>WJA2020504</v>
          </cell>
          <cell r="B210" t="str">
            <v>-</v>
          </cell>
          <cell r="C210">
            <v>-83018756</v>
          </cell>
          <cell r="D210">
            <v>-75674036</v>
          </cell>
          <cell r="E210">
            <v>-7857110</v>
          </cell>
        </row>
        <row r="211">
          <cell r="A211" t="str">
            <v>WJA2020505</v>
          </cell>
          <cell r="B211" t="str">
            <v>-</v>
          </cell>
          <cell r="C211">
            <v>-15759020</v>
          </cell>
          <cell r="D211">
            <v>-10141216</v>
          </cell>
          <cell r="E211">
            <v>-2124650</v>
          </cell>
        </row>
        <row r="212">
          <cell r="A212" t="str">
            <v>WYA2010101</v>
          </cell>
          <cell r="B212" t="str">
            <v>-</v>
          </cell>
          <cell r="C212">
            <v>1253600000</v>
          </cell>
          <cell r="D212">
            <v>213425000</v>
          </cell>
          <cell r="E212">
            <v>225980000</v>
          </cell>
        </row>
        <row r="213">
          <cell r="A213" t="str">
            <v>WYA20201@@</v>
          </cell>
          <cell r="B213" t="str">
            <v>-</v>
          </cell>
          <cell r="C213">
            <v>5697916000</v>
          </cell>
          <cell r="D213">
            <v>998352000</v>
          </cell>
          <cell r="E213">
            <v>954912000</v>
          </cell>
        </row>
        <row r="214">
          <cell r="A214" t="str">
            <v>WYA20202@@</v>
          </cell>
          <cell r="B214" t="str">
            <v>-</v>
          </cell>
          <cell r="C214">
            <v>608450000</v>
          </cell>
          <cell r="D214">
            <v>103652000</v>
          </cell>
          <cell r="E214">
            <v>99304000</v>
          </cell>
        </row>
        <row r="215">
          <cell r="A215" t="str">
            <v>WYA2020301</v>
          </cell>
          <cell r="B215" t="str">
            <v>-</v>
          </cell>
          <cell r="C215">
            <v>692180000</v>
          </cell>
          <cell r="D215">
            <v>142914000</v>
          </cell>
          <cell r="E215">
            <v>128740000</v>
          </cell>
        </row>
        <row r="216">
          <cell r="A216" t="str">
            <v>WYA2020302</v>
          </cell>
          <cell r="B216" t="str">
            <v>-</v>
          </cell>
          <cell r="C216">
            <v>517797000</v>
          </cell>
          <cell r="D216">
            <v>101472000</v>
          </cell>
          <cell r="E216">
            <v>83305000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GT"/>
      <sheetName val="HGW"/>
      <sheetName val="HGP-T"/>
      <sheetName val="HGP-H"/>
      <sheetName val="HGP"/>
      <sheetName val="4R"/>
      <sheetName val="4R NEW"/>
      <sheetName val="HGA"/>
      <sheetName val="HGH"/>
      <sheetName val="HGF"/>
      <sheetName val="ALL 4～9"/>
      <sheetName val="ALL 4～3"/>
      <sheetName val="通期"/>
      <sheetName val="要員管理表"/>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現地意向確認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現地意向確認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xcelcalendar.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P101"/>
  <sheetViews>
    <sheetView tabSelected="1" workbookViewId="0" topLeftCell="A1">
      <pane xSplit="3" ySplit="6" topLeftCell="D7" activePane="bottomRight" state="frozen"/>
      <selection pane="topLeft" activeCell="A1" sqref="A1"/>
      <selection pane="topRight" activeCell="D1" sqref="D1"/>
      <selection pane="bottomLeft" activeCell="A7" sqref="A7"/>
      <selection pane="bottomRight" activeCell="E8" sqref="E8"/>
    </sheetView>
  </sheetViews>
  <sheetFormatPr defaultColWidth="9.00390625" defaultRowHeight="13.5"/>
  <cols>
    <col min="1" max="1" width="10.625" style="99" bestFit="1" customWidth="1"/>
    <col min="2" max="2" width="4.625" style="91" customWidth="1"/>
    <col min="3" max="3" width="16.50390625" style="68" customWidth="1"/>
    <col min="4" max="4" width="39.875" style="70" customWidth="1"/>
    <col min="5" max="5" width="8.875" style="91" customWidth="1"/>
    <col min="6" max="6" width="23.00390625" style="99" bestFit="1" customWidth="1"/>
    <col min="7" max="7" width="4.625" style="91" customWidth="1"/>
    <col min="8" max="8" width="27.75390625" style="68" customWidth="1"/>
    <col min="9" max="9" width="6.125" style="91" customWidth="1"/>
    <col min="10" max="10" width="4.125" style="68" customWidth="1"/>
    <col min="11" max="19" width="8.00390625" style="68" customWidth="1"/>
    <col min="20" max="20" width="8.00390625" style="68" hidden="1" customWidth="1"/>
    <col min="21" max="22" width="0" style="68" hidden="1" customWidth="1"/>
    <col min="23" max="23" width="16.875" style="68" hidden="1" customWidth="1"/>
    <col min="24" max="30" width="0" style="68" hidden="1" customWidth="1"/>
    <col min="31" max="31" width="15.50390625" style="68" hidden="1" customWidth="1"/>
    <col min="32" max="32" width="18.625" style="68" hidden="1" customWidth="1"/>
    <col min="33" max="33" width="0" style="68" hidden="1" customWidth="1"/>
    <col min="34" max="34" width="15.50390625" style="68" hidden="1" customWidth="1"/>
    <col min="35" max="35" width="6.125" style="112" hidden="1" customWidth="1"/>
    <col min="36" max="36" width="12.75390625" style="68" hidden="1" customWidth="1"/>
    <col min="37" max="37" width="17.50390625" style="68" hidden="1" customWidth="1"/>
    <col min="38" max="38" width="10.00390625" style="68" hidden="1" customWidth="1"/>
    <col min="39" max="39" width="0" style="68" hidden="1" customWidth="1"/>
    <col min="40" max="40" width="13.00390625" style="68" hidden="1" customWidth="1"/>
    <col min="41" max="41" width="0" style="68" hidden="1" customWidth="1"/>
    <col min="42" max="42" width="9.625" style="68" hidden="1" customWidth="1"/>
    <col min="43" max="16384" width="8.00390625" style="68" customWidth="1"/>
  </cols>
  <sheetData>
    <row r="1" spans="5:9" ht="12.75" customHeight="1">
      <c r="E1" s="126"/>
      <c r="F1" s="127"/>
      <c r="G1" s="126"/>
      <c r="H1" s="136" t="s">
        <v>37</v>
      </c>
      <c r="I1" s="136"/>
    </row>
    <row r="2" spans="4:9" ht="15.75" customHeight="1">
      <c r="D2" s="69" t="s">
        <v>36</v>
      </c>
      <c r="E2" s="126"/>
      <c r="F2" s="127"/>
      <c r="G2" s="126"/>
      <c r="H2" s="128"/>
      <c r="I2" s="126"/>
    </row>
    <row r="3" spans="4:9" ht="15.75">
      <c r="D3" s="94"/>
      <c r="E3" s="139" t="str">
        <f>'WeeklyView (2)'!I2</f>
        <v>Week of  November 19,  2007</v>
      </c>
      <c r="F3" s="139"/>
      <c r="G3" s="140" t="str">
        <f>'WeeklyView (2)'!C4</f>
        <v>Week 47</v>
      </c>
      <c r="H3" s="140"/>
      <c r="I3" s="129"/>
    </row>
    <row r="4" spans="4:9" ht="12.75">
      <c r="D4" s="70" t="s">
        <v>22</v>
      </c>
      <c r="E4" s="126"/>
      <c r="F4" s="127"/>
      <c r="G4" s="126"/>
      <c r="H4" s="128"/>
      <c r="I4" s="126"/>
    </row>
    <row r="5" spans="1:41" s="92" customFormat="1" ht="14.25">
      <c r="A5" s="131"/>
      <c r="B5" s="132"/>
      <c r="C5" s="134" t="s">
        <v>24</v>
      </c>
      <c r="D5" s="135" t="s">
        <v>25</v>
      </c>
      <c r="E5" s="135" t="s">
        <v>30</v>
      </c>
      <c r="F5" s="131"/>
      <c r="G5" s="133"/>
      <c r="H5" s="137"/>
      <c r="I5" s="96"/>
      <c r="V5" s="90" t="s">
        <v>23</v>
      </c>
      <c r="AE5" s="90" t="s">
        <v>27</v>
      </c>
      <c r="AF5" s="90" t="s">
        <v>26</v>
      </c>
      <c r="AG5" s="90" t="s">
        <v>26</v>
      </c>
      <c r="AI5" s="113"/>
      <c r="AJ5" s="45"/>
      <c r="AK5" s="45"/>
      <c r="AL5" s="45"/>
      <c r="AM5" s="45"/>
      <c r="AN5" s="90" t="s">
        <v>28</v>
      </c>
      <c r="AO5" s="90"/>
    </row>
    <row r="6" spans="1:41" s="92" customFormat="1" ht="14.25">
      <c r="A6" s="100"/>
      <c r="B6" s="93" t="s">
        <v>29</v>
      </c>
      <c r="C6" s="134"/>
      <c r="D6" s="135"/>
      <c r="E6" s="134"/>
      <c r="F6" s="100"/>
      <c r="G6" s="95" t="s">
        <v>29</v>
      </c>
      <c r="H6" s="138"/>
      <c r="I6" s="93" t="s">
        <v>31</v>
      </c>
      <c r="V6" s="90"/>
      <c r="AE6" s="90"/>
      <c r="AF6" s="90"/>
      <c r="AG6" s="90"/>
      <c r="AI6" s="113"/>
      <c r="AJ6" s="45"/>
      <c r="AK6" s="45"/>
      <c r="AL6" s="45"/>
      <c r="AM6" s="45" t="s">
        <v>32</v>
      </c>
      <c r="AN6" s="90"/>
      <c r="AO6" s="90"/>
    </row>
    <row r="7" spans="1:42" ht="30" customHeight="1">
      <c r="A7" s="102">
        <f ca="1">DATE(YEAR(TODAY()),MONTH(TODAY()),1)</f>
        <v>39387</v>
      </c>
      <c r="B7" s="104">
        <f>IF(A7="","",LOOKUP(X7,WeekNumber2!$E$3:$ER$3,WeekNumber2!$E$5:$ER$5))</f>
        <v>44</v>
      </c>
      <c r="C7" s="123" t="s">
        <v>39</v>
      </c>
      <c r="D7" s="105" t="s">
        <v>40</v>
      </c>
      <c r="E7" s="120">
        <v>3</v>
      </c>
      <c r="F7" s="122" t="str">
        <f>IF(A7="","",IF(AND(AO7&gt;52,NOT(E7="")),AK7,IF(NOT(E7=""),AF7,"")))</f>
        <v>Week of  November 19</v>
      </c>
      <c r="G7" s="103">
        <f>IF(A7="","",IF(AND(AO7&gt;52,NOT(E7="")),AL7,IF(AND(E7="",NOT(F7="")),LOOKUP(F7,WeekNumber2!$E$3:$ER$3,WeekNumber2!$E$5:$ER$5)+AE7,IF(NOT(E7=""),LOOKUP(X7,WeekNumber2!$E$3:$ER$3,WeekNumber2!$E$5:$ER$5)+AE7,""))))</f>
        <v>47</v>
      </c>
      <c r="H7" s="130"/>
      <c r="I7" s="103" t="str">
        <f ca="1">IF(OR(A7="",A7&gt;TODAY()),"",IF(OR(AND(A7="",T7=""),AND(A7&lt;TODAY(),T7="")),"",IF(T7="",CONCATENATE(ROUND((T7-A7)/7,0),"W",T7-A7-ROUND((T7-A7)/7,0)*7,"D"),IF(T7-A7&lt;7,CONCATENATE(T7-A7,"D"),IF(DATEDIF(A7,T7,"m")=0,CONCATENATE(ROUND((T7-A7)/7,0),"W",T7-A7-ROUND((T7-A7)/7,0)*7,"D"),IF(DATEDIF(A7,T7,"m")&gt;=0,CONCATENATE(ROUND((T7-A7)/7,0),"W",T7-A7-ROUND((T7-A7)/7,0)*7,"D"),""))))))</f>
        <v>3W1D</v>
      </c>
      <c r="K7" s="121" t="s">
        <v>38</v>
      </c>
      <c r="L7" s="125" t="str">
        <f>IF($A7="","",IF(AND($AO7&gt;52,NOT($E7="")),$AK7,IF(NOT($E7=""),$AF7,"")))</f>
        <v>Week of  November 19</v>
      </c>
      <c r="T7" s="97">
        <f ca="1">IF(AND(E7="",NOT(F7="")),F7,TODAY())</f>
        <v>39409</v>
      </c>
      <c r="U7" s="84">
        <f aca="true" t="shared" si="0" ref="U7:U38">MONTH(V7)</f>
        <v>11</v>
      </c>
      <c r="V7" s="85">
        <f aca="true" t="shared" si="1" ref="V7:V38">IF(A7="","",A7)</f>
        <v>39387</v>
      </c>
      <c r="W7" s="88" t="str">
        <f>CONCATENATE("Week of  ",LOOKUP(U7,'WeeklyView (2)'!$D$93:$O$93,'WeeklyView (2)'!$D$94:$O$94)," ",DAY(X7)," ",YEAR(X7))</f>
        <v>Week of  November 29 2007</v>
      </c>
      <c r="X7" s="86">
        <f aca="true" t="shared" si="2" ref="X7:X38">IF(WEEKDAY(V7)=1,V7-6,IF(WEEKDAY(V7)=7,V7-5,IF(WEEKDAY(V7)=6,V7-4,IF(WEEKDAY(V7)=5,V7-3,IF(WEEKDAY(V7)=4,V7-2,IF(WEEKDAY(V7)=3,V7-1,V7))))))</f>
        <v>39384</v>
      </c>
      <c r="Y7" s="87" t="str">
        <f>IF(OR(AND(MONTH(V7)=1,DAY(V7)=1),AND(V7&lt;DATE(YEAR(V7)+1,MONTH(1),DAY(1)),V7&gt;DATE(YEAR(V7)+1,MONTH(1),DAY(1)-7))),"Week 1",CONCATENATE("Week ",LOOKUP(X7,WeekNumber2!$E$3:$ER$3,WeekNumber2!$E$5:$ER$5)))</f>
        <v>Week 44</v>
      </c>
      <c r="Z7"/>
      <c r="AA7"/>
      <c r="AB7"/>
      <c r="AC7"/>
      <c r="AD7" s="79">
        <f aca="true" t="shared" si="3" ref="AD7:AD38">MONTH(AH7)</f>
        <v>11</v>
      </c>
      <c r="AE7" s="83">
        <f aca="true" t="shared" si="4" ref="AE7:AE38">E7</f>
        <v>3</v>
      </c>
      <c r="AF7" s="89" t="str">
        <f>CONCATENATE("Week of  ",LOOKUP(AD7,'WeeklyView (2)'!$D$93:$O$93,'WeeklyView (2)'!$D$94:$O$94)," ",DAY(AH7))</f>
        <v>Week of  November 19</v>
      </c>
      <c r="AH7" s="81">
        <f>LOOKUP(AO7,WeekNumber2!$E$6:$BX$6,WeekNumber2!$E$3:$BX$3)</f>
        <v>39405</v>
      </c>
      <c r="AI7" s="115" t="e">
        <f aca="true" t="shared" si="5" ref="AI7:AI14">MONTH(AJ7)</f>
        <v>#N/A</v>
      </c>
      <c r="AJ7" s="108" t="e">
        <f>LOOKUP(AL7,WeekNumber2!$BY$6:$ER$6,WeekNumber2!$BY$3:$ER$3)</f>
        <v>#N/A</v>
      </c>
      <c r="AK7" s="116" t="e">
        <f>CONCATENATE("Week of  ",LOOKUP(AI7,'WeeklyView (2)'!$D$93:$O$93,'WeeklyView (2)'!$D$94:$O$94)," ",DAY(AJ7)," ",YEAR(AJ7))</f>
        <v>#N/A</v>
      </c>
      <c r="AL7" s="109">
        <f>LOOKUP(X7,WeekNumber2!$E$3:$ER$3,WeekNumber2!$E$6:$ER$6)+AE7-53</f>
        <v>-6</v>
      </c>
      <c r="AM7" s="110" t="e">
        <f>IF(OR(AND(MONTH(AJ7)=1,DAY(AJ7)=1),AND(AJ7&lt;DATE(YEAR(AJ7)+1,MONTH(1),DAY(1)),AJ7&gt;DATE(YEAR(AJ7)+1,MONTH(1),DAY(1)-7))),"Week 1",CONCATENATE("Week ",LOOKUP(X7,WeekNumber2!$E$3:$ER$3,WeekNumber2!$E$6:$ER$6)+AE7-52))</f>
        <v>#N/A</v>
      </c>
      <c r="AN7" s="82" t="str">
        <f>IF(OR(AND(MONTH(V7)=1,DAY(V7)=1),AND(V7&lt;DATE(YEAR(V7)+1,MONTH(1),DAY(1)),V7&gt;DATE(YEAR(V7)+1,MONTH(1),DAY(1)-7))),"Week 1",CONCATENATE("Week ",LOOKUP(X7,WeekNumber2!$E$3:$ER$3,WeekNumber2!$E$6:$ER$6)+AE7))</f>
        <v>Week 47</v>
      </c>
      <c r="AO7" s="80">
        <f>LOOKUP(X7,WeekNumber2!$E$3:$ER$3,WeekNumber2!$E$6:$ER$6)+AE7</f>
        <v>47</v>
      </c>
      <c r="AP7" s="111">
        <f>LOOKUP(X7,WeekNumber2!$E$3:$ER$3,WeekNumber2!$E$6:$ER$6)+AE7</f>
        <v>47</v>
      </c>
    </row>
    <row r="8" spans="1:42" ht="30" customHeight="1">
      <c r="A8" s="102">
        <f ca="1">DATE(YEAR(TODAY()),MONTH(TODAY()),15)</f>
        <v>39401</v>
      </c>
      <c r="B8" s="104">
        <f>IF(A8="","",LOOKUP(X8,WeekNumber2!$E$3:$ER$3,WeekNumber2!$E$5:$ER$5))</f>
        <v>46</v>
      </c>
      <c r="C8" s="123" t="s">
        <v>39</v>
      </c>
      <c r="D8" s="105" t="s">
        <v>41</v>
      </c>
      <c r="E8" s="120">
        <v>5</v>
      </c>
      <c r="F8" s="122">
        <v>37711</v>
      </c>
      <c r="G8" s="103">
        <f>IF(A8="","",IF(AND(AO8&gt;52,NOT(E8="")),AL8,IF(AND(E8="",NOT(F8="")),LOOKUP(F8,WeekNumber2!$E$3:$ER$3,WeekNumber2!$E$5:$ER$5)+AE8,IF(NOT(E8=""),LOOKUP(X8,WeekNumber2!$E$3:$ER$3,WeekNumber2!$E$5:$ER$5)+AE8,""))))</f>
        <v>51</v>
      </c>
      <c r="H8" s="130"/>
      <c r="I8" s="103" t="str">
        <f aca="true" ca="1" t="shared" si="6" ref="I8:I74">IF(OR(A8="",A8&gt;TODAY()),"",IF(OR(AND(A8="",T8=""),AND(A8&lt;TODAY(),T8="")),"",IF(T8="",CONCATENATE(ROUND((T8-A8)/7,0),"W",T8-A8-ROUND((T8-A8)/7,0)*7,"D"),IF(T8-A8&lt;7,CONCATENATE(T8-A8,"D"),IF(DATEDIF(A8,T8,"m")=0,CONCATENATE(ROUND((T8-A8)/7,0),"W",T8-A8-ROUND((T8-A8)/7,0)*7,"D"),IF(DATEDIF(A8,T8,"m")&gt;=0,CONCATENATE(ROUND((T8-A8)/7,0),"W",T8-A8-ROUND((T8-A8)/7,0)*7,"D"),""))))))</f>
        <v>1W1D</v>
      </c>
      <c r="T8" s="97">
        <f ca="1">IF(AND(E8="",NOT(F8="")),F8,TODAY())</f>
        <v>39409</v>
      </c>
      <c r="U8" s="84">
        <f t="shared" si="0"/>
        <v>11</v>
      </c>
      <c r="V8" s="85">
        <f t="shared" si="1"/>
        <v>39401</v>
      </c>
      <c r="W8" s="88" t="str">
        <f>CONCATENATE("Week of  ",LOOKUP(U8,'WeeklyView (2)'!$D$93:$O$93,'WeeklyView (2)'!$D$94:$O$94)," ",DAY(X8)," ",YEAR(X8))</f>
        <v>Week of  November 12 2007</v>
      </c>
      <c r="X8" s="86">
        <f t="shared" si="2"/>
        <v>39398</v>
      </c>
      <c r="Y8" s="87" t="str">
        <f>IF(OR(AND(MONTH(V8)=1,DAY(V8)=1),AND(V8&lt;DATE(YEAR(V8)+1,MONTH(1),DAY(1)),V8&gt;DATE(YEAR(V8)+1,MONTH(1),DAY(1)-7))),"Week 1",CONCATENATE("Week ",LOOKUP(X8,WeekNumber2!$E$3:$ER$3,WeekNumber2!$E$6:$ER$6)))</f>
        <v>Week 46</v>
      </c>
      <c r="Z8"/>
      <c r="AA8"/>
      <c r="AB8"/>
      <c r="AC8"/>
      <c r="AD8" s="79">
        <f t="shared" si="3"/>
        <v>12</v>
      </c>
      <c r="AE8" s="83">
        <f t="shared" si="4"/>
        <v>5</v>
      </c>
      <c r="AF8" s="89" t="str">
        <f>CONCATENATE("Week of  ",LOOKUP(AD8,'WeeklyView (2)'!$D$93:$O$93,'WeeklyView (2)'!$D$94:$O$94)," ",DAY(AH8))</f>
        <v>Week of  December 17</v>
      </c>
      <c r="AH8" s="81">
        <f>LOOKUP(AO8,WeekNumber2!$E$6:$BX$6,WeekNumber2!$E$3:$BX$3)</f>
        <v>39433</v>
      </c>
      <c r="AI8" s="115" t="e">
        <f t="shared" si="5"/>
        <v>#N/A</v>
      </c>
      <c r="AJ8" s="108" t="e">
        <f>LOOKUP(AL8,WeekNumber2!$BY$6:$ER$6,WeekNumber2!$BY$3:$ER$3)</f>
        <v>#N/A</v>
      </c>
      <c r="AK8" s="116" t="e">
        <f>CONCATENATE("Week of  ",LOOKUP(AI8,'WeeklyView (2)'!$D$93:$O$93,'WeeklyView (2)'!$D$94:$O$94)," ",DAY(AJ8)," ",YEAR(AJ8))</f>
        <v>#N/A</v>
      </c>
      <c r="AL8" s="109">
        <f>LOOKUP(X8,WeekNumber2!$E$3:$ER$3,WeekNumber2!$E$6:$ER$6)+AE8-53</f>
        <v>-2</v>
      </c>
      <c r="AM8" s="110" t="e">
        <f>IF(OR(AND(MONTH(AJ8)=1,DAY(AJ8)=1),AND(AJ8&lt;DATE(YEAR(AJ8)+1,MONTH(1),DAY(1)),AJ8&gt;DATE(YEAR(AJ8)+1,MONTH(1),DAY(1)-7))),"Week 1",CONCATENATE("Week ",LOOKUP(X8,WeekNumber2!$E$3:$ER$3,WeekNumber2!$E$6:$ER$6)+AE8-52))</f>
        <v>#N/A</v>
      </c>
      <c r="AN8" s="82" t="str">
        <f>IF(OR(AND(MONTH(V8)=1,DAY(V8)=1),AND(V8&lt;DATE(YEAR(V8)+1,MONTH(1),DAY(1)),V8&gt;DATE(YEAR(V8)+1,MONTH(1),DAY(1)-7))),"Week 1",CONCATENATE("Week ",LOOKUP(X8,WeekNumber2!$E$3:$ER$3,WeekNumber2!$E$6:$ER$6)+AE8))</f>
        <v>Week 51</v>
      </c>
      <c r="AO8" s="80">
        <f>LOOKUP(X8,WeekNumber2!$E$3:$ER$3,WeekNumber2!$E$6:$ER$6)+AE8</f>
        <v>51</v>
      </c>
      <c r="AP8" s="111">
        <f>LOOKUP(X8,WeekNumber2!$E$3:$ER$3,WeekNumber2!$E$6:$ER$6)+AE8</f>
        <v>51</v>
      </c>
    </row>
    <row r="9" spans="1:42" ht="30" customHeight="1">
      <c r="A9" s="102"/>
      <c r="B9" s="104">
        <f>IF(A9="","",LOOKUP(X9,WeekNumber2!$E$3:$ER$3,WeekNumber2!$E$5:$ER$5))</f>
      </c>
      <c r="C9" s="123"/>
      <c r="D9" s="105"/>
      <c r="E9" s="120"/>
      <c r="F9" s="122">
        <f>IF(A9="","",IF(AND(AO9&gt;52,NOT(E9="")),AK9,IF(NOT(E9=""),AF9,"")))</f>
      </c>
      <c r="G9" s="103">
        <f>IF(A9="","",IF(AND(AO9&gt;52,NOT(E9="")),AL9,IF(AND(E9="",NOT(F9="")),LOOKUP(F9,WeekNumber2!$E$3:$ER$3,WeekNumber2!$E$5:$ER$5)+AE9,IF(NOT(E9=""),LOOKUP(X9,WeekNumber2!$E$3:$ER$3,WeekNumber2!$E$5:$ER$5)+AE9,""))))</f>
      </c>
      <c r="H9" s="130"/>
      <c r="I9" s="103">
        <f ca="1" t="shared" si="6"/>
      </c>
      <c r="T9" s="97">
        <f ca="1">IF(AND(E9="",NOT(F9="")),F9,TODAY())</f>
        <v>39409</v>
      </c>
      <c r="U9" s="84" t="e">
        <f t="shared" si="0"/>
        <v>#VALUE!</v>
      </c>
      <c r="V9" s="85">
        <f t="shared" si="1"/>
      </c>
      <c r="W9" s="88" t="e">
        <f>CONCATENATE("Week of  ",LOOKUP(U9,'WeeklyView (2)'!$D$93:$O$93,'WeeklyView (2)'!$D$94:$O$94)," ",DAY(X9)," ",YEAR(X9))</f>
        <v>#VALUE!</v>
      </c>
      <c r="X9" s="86" t="e">
        <f t="shared" si="2"/>
        <v>#VALUE!</v>
      </c>
      <c r="Y9" s="87" t="e">
        <f>IF(OR(AND(MONTH(V9)=1,DAY(V9)=1),AND(V9&lt;DATE(YEAR(V9)+1,MONTH(1),DAY(1)),V9&gt;DATE(YEAR(V9)+1,MONTH(1),DAY(1)-7))),"Week 1",CONCATENATE("Week ",LOOKUP(X9,WeekNumber2!$E$3:$ER$3,WeekNumber2!$E$5:$ER$5)))</f>
        <v>#VALUE!</v>
      </c>
      <c r="Z9"/>
      <c r="AA9"/>
      <c r="AB9"/>
      <c r="AC9"/>
      <c r="AD9" s="79" t="e">
        <f t="shared" si="3"/>
        <v>#VALUE!</v>
      </c>
      <c r="AE9" s="83">
        <f t="shared" si="4"/>
        <v>0</v>
      </c>
      <c r="AF9" s="89" t="e">
        <f>CONCATENATE("Week of  ",LOOKUP(AD9,'WeeklyView (2)'!$D$93:$O$93,'WeeklyView (2)'!$D$94:$O$94)," ",DAY(AH9))</f>
        <v>#VALUE!</v>
      </c>
      <c r="AH9" s="81" t="e">
        <f>LOOKUP(AO9,WeekNumber2!$E$6:$BX$6,WeekNumber2!$E$3:$BX$3)</f>
        <v>#VALUE!</v>
      </c>
      <c r="AI9" s="115" t="e">
        <f t="shared" si="5"/>
        <v>#VALUE!</v>
      </c>
      <c r="AJ9" s="108" t="e">
        <f>LOOKUP(AL9,WeekNumber2!$BY$6:$ER$6,WeekNumber2!$BY$3:$ER$3)</f>
        <v>#VALUE!</v>
      </c>
      <c r="AK9" s="116" t="e">
        <f>CONCATENATE("Week of  ",LOOKUP(AI9,'WeeklyView (2)'!$D$93:$O$93,'WeeklyView (2)'!$D$94:$O$94)," ",DAY(AJ9)," ",YEAR(AJ9))</f>
        <v>#VALUE!</v>
      </c>
      <c r="AL9" s="109" t="e">
        <f>LOOKUP(X9,WeekNumber2!$E$3:$ER$3,WeekNumber2!$E$6:$ER$6)+AE9-53</f>
        <v>#VALUE!</v>
      </c>
      <c r="AM9" s="110" t="e">
        <f>IF(OR(AND(MONTH(AJ9)=1,DAY(AJ9)=1),AND(AJ9&lt;DATE(YEAR(AJ9)+1,MONTH(1),DAY(1)),AJ9&gt;DATE(YEAR(AJ9)+1,MONTH(1),DAY(1)-7))),"Week 1",CONCATENATE("Week ",LOOKUP(X9,WeekNumber2!$E$3:$ER$3,WeekNumber2!$E$6:$ER$6)+AE9-52))</f>
        <v>#VALUE!</v>
      </c>
      <c r="AN9" s="82" t="e">
        <f>IF(OR(AND(MONTH(V9)=1,DAY(V9)=1),AND(V9&lt;DATE(YEAR(V9)+1,MONTH(1),DAY(1)),V9&gt;DATE(YEAR(V9)+1,MONTH(1),DAY(1)-7))),"Week 1",CONCATENATE("Week ",LOOKUP(X9,WeekNumber2!$E$3:$ER$3,WeekNumber2!$E$6:$ER$6)+AE9))</f>
        <v>#VALUE!</v>
      </c>
      <c r="AO9" s="80" t="e">
        <f>LOOKUP(X9,WeekNumber2!$E$3:$ER$3,WeekNumber2!$E$6:$ER$6)+AE9</f>
        <v>#VALUE!</v>
      </c>
      <c r="AP9" s="111" t="e">
        <f>LOOKUP(X9,WeekNumber2!$E$3:$ER$3,WeekNumber2!$E$6:$ER$6)+AE9</f>
        <v>#VALUE!</v>
      </c>
    </row>
    <row r="10" spans="1:42" ht="30" customHeight="1">
      <c r="A10" s="102"/>
      <c r="B10" s="104">
        <f>IF(A10="","",LOOKUP(X10,WeekNumber2!$E$3:$ER$3,WeekNumber2!$E$5:$ER$5))</f>
      </c>
      <c r="C10" s="123"/>
      <c r="D10" s="105"/>
      <c r="E10" s="120"/>
      <c r="F10" s="122"/>
      <c r="G10" s="103">
        <f>IF(A10="","",IF(AND(AO10&gt;52,NOT(E10="")),AL10,IF(AND(E10="",NOT(F10="")),LOOKUP(F10,WeekNumber2!$E$3:$ER$3,WeekNumber2!$E$5:$ER$5)+AE10,IF(NOT(E10=""),LOOKUP(X10,WeekNumber2!$E$3:$ER$3,WeekNumber2!$E$5:$ER$5)+AE10,""))))</f>
      </c>
      <c r="H10" s="130"/>
      <c r="I10" s="103">
        <f ca="1">IF(OR(A10="",A10&gt;TODAY()),"",IF(OR(AND(A10="",T10=""),AND(A10&lt;TODAY(),T10="")),"",IF(T10="",CONCATENATE(ROUND((T10-A10)/7,0),"W",T10-A10-ROUND((T10-A10)/7,0)*7,"D"),IF(T10-A10&lt;7,CONCATENATE(T10-A10,"D"),IF(DATEDIF(A10,T10,"m")=0,CONCATENATE(ROUND((T10-A10)/7,0),"W",T10-A10-ROUND((T10-A10)/7,0)*7,"D"),IF(DATEDIF(A10,T10,"m")&gt;=0,CONCATENATE(ROUND((T10-A10)/7,0),"W",T10-A10-ROUND((T10-A10)/7,0)*7,"D"),""))))))</f>
      </c>
      <c r="T10" s="97">
        <f aca="true" ca="1" t="shared" si="7" ref="T10:T73">IF(AND(E10="",NOT(F10="")),F10,TODAY())</f>
        <v>39409</v>
      </c>
      <c r="U10" s="84" t="e">
        <f t="shared" si="0"/>
        <v>#VALUE!</v>
      </c>
      <c r="V10" s="85">
        <f t="shared" si="1"/>
      </c>
      <c r="W10" s="88" t="e">
        <f>CONCATENATE("Week of  ",LOOKUP(U10,'WeeklyView (2)'!$D$93:$O$93,'WeeklyView (2)'!$D$94:$O$94)," ",DAY(X10)," ",YEAR(X10))</f>
        <v>#VALUE!</v>
      </c>
      <c r="X10" s="86" t="e">
        <f t="shared" si="2"/>
        <v>#VALUE!</v>
      </c>
      <c r="Y10" s="87" t="e">
        <f>IF(OR(AND(MONTH(V10)=1,DAY(V10)=1),AND(V10&lt;DATE(YEAR(V10)+1,MONTH(1),DAY(1)),V10&gt;DATE(YEAR(V10)+1,MONTH(1),DAY(1)-7))),"Week 1",CONCATENATE("Week ",LOOKUP(X10,WeekNumber2!$E$3:$ER$3,WeekNumber2!$E$5:$ER$5)))</f>
        <v>#VALUE!</v>
      </c>
      <c r="Z10"/>
      <c r="AA10"/>
      <c r="AB10"/>
      <c r="AC10"/>
      <c r="AD10" s="79" t="e">
        <f t="shared" si="3"/>
        <v>#VALUE!</v>
      </c>
      <c r="AE10" s="83">
        <f t="shared" si="4"/>
        <v>0</v>
      </c>
      <c r="AF10" s="89" t="e">
        <f>CONCATENATE("Week of  ",LOOKUP(AD10,'WeeklyView (2)'!$D$93:$O$93,'WeeklyView (2)'!$D$94:$O$94)," ",DAY(AH10))</f>
        <v>#VALUE!</v>
      </c>
      <c r="AH10" s="81" t="e">
        <f>LOOKUP(AO10,WeekNumber2!$E$6:$BX$6,WeekNumber2!$E$3:$BX$3)</f>
        <v>#VALUE!</v>
      </c>
      <c r="AI10" s="115" t="e">
        <f t="shared" si="5"/>
        <v>#VALUE!</v>
      </c>
      <c r="AJ10" s="108" t="e">
        <f>LOOKUP(AL10,WeekNumber2!$BY$6:$ER$6,WeekNumber2!$BY$3:$ER$3)</f>
        <v>#VALUE!</v>
      </c>
      <c r="AK10" s="116" t="e">
        <f>CONCATENATE("Week of  ",LOOKUP(AI10,'WeeklyView (2)'!$D$93:$O$93,'WeeklyView (2)'!$D$94:$O$94)," ",DAY(AJ10)," ",YEAR(AJ10))</f>
        <v>#VALUE!</v>
      </c>
      <c r="AL10" s="109" t="e">
        <f>LOOKUP(X10,WeekNumber2!$E$3:$ER$3,WeekNumber2!$E$6:$ER$6)+AE10-53</f>
        <v>#VALUE!</v>
      </c>
      <c r="AM10" s="110" t="e">
        <f>IF(OR(AND(MONTH(AJ10)=1,DAY(AJ10)=1),AND(AJ10&lt;DATE(YEAR(AJ10)+1,MONTH(1),DAY(1)),AJ10&gt;DATE(YEAR(AJ10)+1,MONTH(1),DAY(1)-7))),"Week 1",CONCATENATE("Week ",LOOKUP(X10,WeekNumber2!$E$3:$ER$3,WeekNumber2!$E$6:$ER$6)+AE10-52))</f>
        <v>#VALUE!</v>
      </c>
      <c r="AN10" s="82" t="e">
        <f>IF(OR(AND(MONTH(V10)=1,DAY(V10)=1),AND(V10&lt;DATE(YEAR(V10)+1,MONTH(1),DAY(1)),V10&gt;DATE(YEAR(V10)+1,MONTH(1),DAY(1)-7))),"Week 1",CONCATENATE("Week ",LOOKUP(X10,WeekNumber2!$E$3:$ER$3,WeekNumber2!$E$6:$ER$6)+AE10))</f>
        <v>#VALUE!</v>
      </c>
      <c r="AO10" s="80" t="e">
        <f>LOOKUP(X10,WeekNumber2!$E$3:$ER$3,WeekNumber2!$E$6:$ER$6)+AE10</f>
        <v>#VALUE!</v>
      </c>
      <c r="AP10" s="111" t="e">
        <f>LOOKUP(X10,WeekNumber2!$E$3:$ER$3,WeekNumber2!$E$6:$ER$6)+AE10</f>
        <v>#VALUE!</v>
      </c>
    </row>
    <row r="11" spans="1:42" ht="30" customHeight="1">
      <c r="A11" s="102"/>
      <c r="B11" s="104">
        <f>IF(A11="","",LOOKUP(X11,WeekNumber2!$E$3:$ER$3,WeekNumber2!$E$5:$ER$5))</f>
      </c>
      <c r="C11" s="123"/>
      <c r="D11" s="105"/>
      <c r="E11" s="120"/>
      <c r="F11" s="122">
        <f aca="true" t="shared" si="8" ref="F11:F16">IF(A11="","",IF(AND(AO11&gt;52,NOT(E11="")),AK11,IF(NOT(E11=""),AF11,"")))</f>
      </c>
      <c r="G11" s="103">
        <f>IF(A11="","",IF(AND(AO11&gt;52,NOT(E11="")),AL11,IF(AND(E11="",NOT(F11="")),LOOKUP(F11,WeekNumber2!$E$3:$ER$3,WeekNumber2!$E$5:$ER$5)+AE11,IF(NOT(E11=""),LOOKUP(X11,WeekNumber2!$E$3:$ER$3,WeekNumber2!$E$5:$ER$5)+AE11,""))))</f>
      </c>
      <c r="H11" s="130"/>
      <c r="I11" s="103">
        <f ca="1">IF(OR(A11="",A11&gt;TODAY()),"",IF(OR(AND(A11="",T11=""),AND(A11&lt;TODAY(),T11="")),"",IF(T11="",CONCATENATE(ROUND((T11-A11)/7,0),"W",T11-A11-ROUND((T11-A11)/7,0)*7,"D"),IF(T11-A11&lt;7,CONCATENATE(T11-A11,"D"),IF(DATEDIF(A11,T11,"m")=0,CONCATENATE(ROUND((T11-A11)/7,0),"W",T11-A11-ROUND((T11-A11)/7,0)*7,"D"),IF(DATEDIF(A11,T11,"m")&gt;=0,CONCATENATE(ROUND((T11-A11)/7,0),"W",T11-A11-ROUND((T11-A11)/7,0)*7,"D"),""))))))</f>
      </c>
      <c r="T11" s="97">
        <f ca="1" t="shared" si="7"/>
        <v>39409</v>
      </c>
      <c r="U11" s="84" t="e">
        <f t="shared" si="0"/>
        <v>#VALUE!</v>
      </c>
      <c r="V11" s="85">
        <f t="shared" si="1"/>
      </c>
      <c r="W11" s="88" t="e">
        <f>CONCATENATE("Week of  ",LOOKUP(U11,'WeeklyView (2)'!$D$93:$O$93,'WeeklyView (2)'!$D$94:$O$94)," ",DAY(X11)," ",YEAR(X11))</f>
        <v>#VALUE!</v>
      </c>
      <c r="X11" s="86" t="e">
        <f t="shared" si="2"/>
        <v>#VALUE!</v>
      </c>
      <c r="Y11" s="87" t="e">
        <f>IF(OR(AND(MONTH(V11)=1,DAY(V11)=1),AND(V11&lt;DATE(YEAR(V11)+1,MONTH(1),DAY(1)),V11&gt;DATE(YEAR(V11)+1,MONTH(1),DAY(1)-7))),"Week 1",CONCATENATE("Week ",LOOKUP(X11,WeekNumber2!$E$3:$ER$3,WeekNumber2!$E$5:$ER$5)))</f>
        <v>#VALUE!</v>
      </c>
      <c r="Z11"/>
      <c r="AA11"/>
      <c r="AB11"/>
      <c r="AC11"/>
      <c r="AD11" s="79" t="e">
        <f t="shared" si="3"/>
        <v>#VALUE!</v>
      </c>
      <c r="AE11" s="83">
        <f t="shared" si="4"/>
        <v>0</v>
      </c>
      <c r="AF11" s="89" t="e">
        <f>CONCATENATE("Week of  ",LOOKUP(AD11,'WeeklyView (2)'!$D$93:$O$93,'WeeklyView (2)'!$D$94:$O$94)," ",DAY(AH11))</f>
        <v>#VALUE!</v>
      </c>
      <c r="AH11" s="81" t="e">
        <f>LOOKUP(AO11,WeekNumber2!$E$6:$BX$6,WeekNumber2!$E$3:$BX$3)</f>
        <v>#VALUE!</v>
      </c>
      <c r="AI11" s="115" t="e">
        <f t="shared" si="5"/>
        <v>#VALUE!</v>
      </c>
      <c r="AJ11" s="108" t="e">
        <f>LOOKUP(AL11,WeekNumber2!$BY$6:$ER$6,WeekNumber2!$BY$3:$ER$3)</f>
        <v>#VALUE!</v>
      </c>
      <c r="AK11" s="116" t="e">
        <f>CONCATENATE("Week of  ",LOOKUP(AI11,'WeeklyView (2)'!$D$93:$O$93,'WeeklyView (2)'!$D$94:$O$94)," ",DAY(AJ11)," ",YEAR(AJ11))</f>
        <v>#VALUE!</v>
      </c>
      <c r="AL11" s="109" t="e">
        <f>LOOKUP(X11,WeekNumber2!$E$3:$ER$3,WeekNumber2!$E$6:$ER$6)+AE11-53</f>
        <v>#VALUE!</v>
      </c>
      <c r="AM11" s="110" t="e">
        <f>IF(OR(AND(MONTH(AJ11)=1,DAY(AJ11)=1),AND(AJ11&lt;DATE(YEAR(AJ11)+1,MONTH(1),DAY(1)),AJ11&gt;DATE(YEAR(AJ11)+1,MONTH(1),DAY(1)-7))),"Week 1",CONCATENATE("Week ",LOOKUP(X11,WeekNumber2!$E$3:$ER$3,WeekNumber2!$E$6:$ER$6)+AE11-52))</f>
        <v>#VALUE!</v>
      </c>
      <c r="AN11" s="82" t="e">
        <f>IF(OR(AND(MONTH(V11)=1,DAY(V11)=1),AND(V11&lt;DATE(YEAR(V11)+1,MONTH(1),DAY(1)),V11&gt;DATE(YEAR(V11)+1,MONTH(1),DAY(1)-7))),"Week 1",CONCATENATE("Week ",LOOKUP(X11,WeekNumber2!$E$3:$ER$3,WeekNumber2!$E$6:$ER$6)+AE11))</f>
        <v>#VALUE!</v>
      </c>
      <c r="AO11" s="80" t="e">
        <f>LOOKUP(X11,WeekNumber2!$E$3:$ER$3,WeekNumber2!$E$6:$ER$6)+AE11</f>
        <v>#VALUE!</v>
      </c>
      <c r="AP11" s="111" t="e">
        <f>LOOKUP(X11,WeekNumber2!$E$3:$ER$3,WeekNumber2!$E$6:$ER$6)+AE11</f>
        <v>#VALUE!</v>
      </c>
    </row>
    <row r="12" spans="1:42" ht="30" customHeight="1">
      <c r="A12" s="102"/>
      <c r="B12" s="104">
        <f>IF(A12="","",LOOKUP(X12,WeekNumber2!$E$3:$ER$3,WeekNumber2!$E$5:$ER$5))</f>
      </c>
      <c r="C12" s="123"/>
      <c r="D12" s="105"/>
      <c r="E12" s="120"/>
      <c r="F12" s="122">
        <f t="shared" si="8"/>
      </c>
      <c r="G12" s="103">
        <f>IF(A12="","",IF(AND(AO12&gt;52,NOT(E12="")),AL12,IF(AND(E12="",NOT(F12="")),LOOKUP(F12,WeekNumber2!$E$3:$ER$3,WeekNumber2!$E$5:$ER$5)+AE12,IF(NOT(E12=""),LOOKUP(X12,WeekNumber2!$E$3:$ER$3,WeekNumber2!$E$5:$ER$5)+AE12,""))))</f>
      </c>
      <c r="H12" s="130"/>
      <c r="I12" s="103">
        <f ca="1" t="shared" si="6"/>
      </c>
      <c r="T12" s="97">
        <f ca="1" t="shared" si="7"/>
        <v>39409</v>
      </c>
      <c r="U12" s="84" t="e">
        <f t="shared" si="0"/>
        <v>#VALUE!</v>
      </c>
      <c r="V12" s="85">
        <f t="shared" si="1"/>
      </c>
      <c r="W12" s="88" t="e">
        <f>CONCATENATE("Week of  ",LOOKUP(U12,'WeeklyView (2)'!$D$93:$O$93,'WeeklyView (2)'!$D$94:$O$94)," ",DAY(X12)," ",YEAR(X12))</f>
        <v>#VALUE!</v>
      </c>
      <c r="X12" s="86" t="e">
        <f t="shared" si="2"/>
        <v>#VALUE!</v>
      </c>
      <c r="Y12" s="87" t="e">
        <f>IF(OR(AND(MONTH(V12)=1,DAY(V12)=1),AND(V12&lt;DATE(YEAR(V12)+1,MONTH(1),DAY(1)),V12&gt;DATE(YEAR(V12)+1,MONTH(1),DAY(1)-7))),"Week 1",CONCATENATE("Week ",LOOKUP(X12,WeekNumber2!$E$3:$ER$3,WeekNumber2!$E$5:$ER$5)))</f>
        <v>#VALUE!</v>
      </c>
      <c r="Z12"/>
      <c r="AA12"/>
      <c r="AB12"/>
      <c r="AC12"/>
      <c r="AD12" s="79" t="e">
        <f t="shared" si="3"/>
        <v>#VALUE!</v>
      </c>
      <c r="AE12" s="83">
        <f t="shared" si="4"/>
        <v>0</v>
      </c>
      <c r="AF12" s="89" t="e">
        <f>CONCATENATE("Week of  ",LOOKUP(AD12,'WeeklyView (2)'!$D$93:$O$93,'WeeklyView (2)'!$D$94:$O$94)," ",DAY(AH12))</f>
        <v>#VALUE!</v>
      </c>
      <c r="AH12" s="81" t="e">
        <f>LOOKUP(AO12,WeekNumber2!$E$6:$BX$6,WeekNumber2!$E$3:$BX$3)</f>
        <v>#VALUE!</v>
      </c>
      <c r="AI12" s="115" t="e">
        <f t="shared" si="5"/>
        <v>#VALUE!</v>
      </c>
      <c r="AJ12" s="108" t="e">
        <f>LOOKUP(AL12,WeekNumber2!$BY$6:$ER$6,WeekNumber2!$BY$3:$ER$3)</f>
        <v>#VALUE!</v>
      </c>
      <c r="AK12" s="116" t="e">
        <f>CONCATENATE("Week of  ",LOOKUP(AI12,'WeeklyView (2)'!$D$93:$O$93,'WeeklyView (2)'!$D$94:$O$94)," ",DAY(AJ12)," ",YEAR(AJ12))</f>
        <v>#VALUE!</v>
      </c>
      <c r="AL12" s="109" t="e">
        <f>LOOKUP(X12,WeekNumber2!$E$3:$ER$3,WeekNumber2!$E$6:$ER$6)+AE12-53</f>
        <v>#VALUE!</v>
      </c>
      <c r="AM12" s="110" t="e">
        <f>IF(OR(AND(MONTH(AJ12)=1,DAY(AJ12)=1),AND(AJ12&lt;DATE(YEAR(AJ12)+1,MONTH(1),DAY(1)),AJ12&gt;DATE(YEAR(AJ12)+1,MONTH(1),DAY(1)-7))),"Week 1",CONCATENATE("Week ",LOOKUP(X12,WeekNumber2!$E$3:$ER$3,WeekNumber2!$E$6:$ER$6)+AE12-52))</f>
        <v>#VALUE!</v>
      </c>
      <c r="AN12" s="82" t="e">
        <f>IF(OR(AND(MONTH(V12)=1,DAY(V12)=1),AND(V12&lt;DATE(YEAR(V12)+1,MONTH(1),DAY(1)),V12&gt;DATE(YEAR(V12)+1,MONTH(1),DAY(1)-7))),"Week 1",CONCATENATE("Week ",LOOKUP(X12,WeekNumber2!$E$3:$ER$3,WeekNumber2!$E$6:$ER$6)+AE12))</f>
        <v>#VALUE!</v>
      </c>
      <c r="AO12" s="80" t="e">
        <f>LOOKUP(X12,WeekNumber2!$E$3:$ER$3,WeekNumber2!$E$6:$ER$6)+AE12</f>
        <v>#VALUE!</v>
      </c>
      <c r="AP12" s="111" t="e">
        <f>LOOKUP(X12,WeekNumber2!$E$3:$ER$3,WeekNumber2!$E$6:$ER$6)+AE12</f>
        <v>#VALUE!</v>
      </c>
    </row>
    <row r="13" spans="1:42" ht="30" customHeight="1">
      <c r="A13" s="102"/>
      <c r="B13" s="104">
        <f>IF(A13="","",LOOKUP(X13,WeekNumber2!$E$3:$ER$3,WeekNumber2!$E$5:$ER$5))</f>
      </c>
      <c r="C13" s="123"/>
      <c r="D13" s="105"/>
      <c r="E13" s="120"/>
      <c r="F13" s="122">
        <f t="shared" si="8"/>
      </c>
      <c r="G13" s="103">
        <f>IF(A13="","",IF(AND(AO13&gt;52,NOT(E13="")),AL13,IF(AND(E13="",NOT(F13="")),LOOKUP(F13,WeekNumber2!$E$3:$ER$3,WeekNumber2!$E$5:$ER$5)+AE13,IF(NOT(E13=""),LOOKUP(X13,WeekNumber2!$E$3:$ER$3,WeekNumber2!$E$5:$ER$5)+AE13,""))))</f>
      </c>
      <c r="H13" s="130"/>
      <c r="I13" s="103">
        <f ca="1" t="shared" si="6"/>
      </c>
      <c r="T13" s="97">
        <f ca="1" t="shared" si="7"/>
        <v>39409</v>
      </c>
      <c r="U13" s="84" t="e">
        <f t="shared" si="0"/>
        <v>#VALUE!</v>
      </c>
      <c r="V13" s="85">
        <f t="shared" si="1"/>
      </c>
      <c r="W13" s="88" t="e">
        <f>CONCATENATE("Week of  ",LOOKUP(U13,'WeeklyView (2)'!$D$93:$O$93,'WeeklyView (2)'!$D$94:$O$94)," ",DAY(X13)," ",YEAR(X13))</f>
        <v>#VALUE!</v>
      </c>
      <c r="X13" s="86" t="e">
        <f t="shared" si="2"/>
        <v>#VALUE!</v>
      </c>
      <c r="Y13" s="87" t="e">
        <f>IF(OR(AND(MONTH(V13)=1,DAY(V13)=1),AND(V13&lt;DATE(YEAR(V13)+1,MONTH(1),DAY(1)),V13&gt;DATE(YEAR(V13)+1,MONTH(1),DAY(1)-7))),"Week 1",CONCATENATE("Week ",LOOKUP(X13,WeekNumber2!$E$3:$ER$3,WeekNumber2!$E$5:$ER$5)))</f>
        <v>#VALUE!</v>
      </c>
      <c r="Z13"/>
      <c r="AA13"/>
      <c r="AB13"/>
      <c r="AC13"/>
      <c r="AD13" s="79" t="e">
        <f t="shared" si="3"/>
        <v>#VALUE!</v>
      </c>
      <c r="AE13" s="83">
        <f t="shared" si="4"/>
        <v>0</v>
      </c>
      <c r="AF13" s="89" t="e">
        <f>CONCATENATE("Week of  ",LOOKUP(AD13,'WeeklyView (2)'!$D$93:$O$93,'WeeklyView (2)'!$D$94:$O$94)," ",DAY(AH13))</f>
        <v>#VALUE!</v>
      </c>
      <c r="AH13" s="81" t="e">
        <f>LOOKUP(AO13,WeekNumber2!$E$6:$BX$6,WeekNumber2!$E$3:$BX$3)</f>
        <v>#VALUE!</v>
      </c>
      <c r="AI13" s="115" t="e">
        <f t="shared" si="5"/>
        <v>#VALUE!</v>
      </c>
      <c r="AJ13" s="108" t="e">
        <f>LOOKUP(AL13,WeekNumber2!$BY$6:$ER$6,WeekNumber2!$BY$3:$ER$3)</f>
        <v>#VALUE!</v>
      </c>
      <c r="AK13" s="116" t="e">
        <f>CONCATENATE("Week of  ",LOOKUP(AI13,'WeeklyView (2)'!$D$93:$O$93,'WeeklyView (2)'!$D$94:$O$94)," ",DAY(AJ13)," ",YEAR(AJ13))</f>
        <v>#VALUE!</v>
      </c>
      <c r="AL13" s="109" t="e">
        <f>LOOKUP(X13,WeekNumber2!$E$3:$ER$3,WeekNumber2!$E$6:$ER$6)+AE13-53</f>
        <v>#VALUE!</v>
      </c>
      <c r="AM13" s="110" t="e">
        <f>IF(OR(AND(MONTH(AJ13)=1,DAY(AJ13)=1),AND(AJ13&lt;DATE(YEAR(AJ13)+1,MONTH(1),DAY(1)),AJ13&gt;DATE(YEAR(AJ13)+1,MONTH(1),DAY(1)-7))),"Week 1",CONCATENATE("Week ",LOOKUP(X13,WeekNumber2!$E$3:$ER$3,WeekNumber2!$E$6:$ER$6)+AE13-52))</f>
        <v>#VALUE!</v>
      </c>
      <c r="AN13" s="82" t="e">
        <f>IF(OR(AND(MONTH(V13)=1,DAY(V13)=1),AND(V13&lt;DATE(YEAR(V13)+1,MONTH(1),DAY(1)),V13&gt;DATE(YEAR(V13)+1,MONTH(1),DAY(1)-7))),"Week 1",CONCATENATE("Week ",LOOKUP(X13,WeekNumber2!$E$3:$ER$3,WeekNumber2!$E$6:$ER$6)+AE13))</f>
        <v>#VALUE!</v>
      </c>
      <c r="AO13" s="80" t="e">
        <f>LOOKUP(X13,WeekNumber2!$E$3:$ER$3,WeekNumber2!$E$6:$ER$6)+AE13</f>
        <v>#VALUE!</v>
      </c>
      <c r="AP13" s="111" t="e">
        <f>LOOKUP(X13,WeekNumber2!$E$3:$ER$3,WeekNumber2!$E$6:$ER$6)+AE13</f>
        <v>#VALUE!</v>
      </c>
    </row>
    <row r="14" spans="1:42" ht="30" customHeight="1">
      <c r="A14" s="102"/>
      <c r="B14" s="104">
        <f>IF(A14="","",LOOKUP(X14,WeekNumber2!$E$3:$ER$3,WeekNumber2!$E$5:$ER$5))</f>
      </c>
      <c r="C14" s="123"/>
      <c r="D14" s="105"/>
      <c r="E14" s="120"/>
      <c r="F14" s="122">
        <f t="shared" si="8"/>
      </c>
      <c r="G14" s="103">
        <f>IF(A14="","",IF(AND(AO14&gt;52,NOT(E14="")),AL14,IF(AND(E14="",NOT(F14="")),LOOKUP(F14,WeekNumber2!$E$3:$ER$3,WeekNumber2!$E$5:$ER$5)+AE14,IF(NOT(E14=""),LOOKUP(X14,WeekNumber2!$E$3:$ER$3,WeekNumber2!$E$5:$ER$5)+AE14,""))))</f>
      </c>
      <c r="H14" s="130"/>
      <c r="I14" s="103">
        <f ca="1">IF(OR(A14="",A14&gt;TODAY()),"",IF(OR(AND(A14="",T14=""),AND(A14&lt;TODAY(),T14="")),"",IF(T14="",CONCATENATE(ROUND((T14-A14)/7,0),"W",T14-A14-ROUND((T14-A14)/7,0)*7,"D"),IF(T14-A14&lt;7,CONCATENATE(T14-A14,"D"),IF(DATEDIF(A14,T14,"m")=0,CONCATENATE(ROUND((T14-A14)/7,0),"W",T14-A14-ROUND((T14-A14)/7,0)*7,"D"),IF(DATEDIF(A14,T14,"m")&gt;=0,CONCATENATE(ROUND((T14-A14)/7,0),"W",T14-A14-ROUND((T14-A14)/7,0)*7,"D"),""))))))</f>
      </c>
      <c r="T14" s="97">
        <f ca="1" t="shared" si="7"/>
        <v>39409</v>
      </c>
      <c r="U14" s="84" t="e">
        <f t="shared" si="0"/>
        <v>#VALUE!</v>
      </c>
      <c r="V14" s="85">
        <f t="shared" si="1"/>
      </c>
      <c r="W14" s="88" t="e">
        <f>CONCATENATE("Week of  ",LOOKUP(U14,'WeeklyView (2)'!$D$93:$O$93,'WeeklyView (2)'!$D$94:$O$94)," ",DAY(X14)," ",YEAR(X14))</f>
        <v>#VALUE!</v>
      </c>
      <c r="X14" s="86" t="e">
        <f t="shared" si="2"/>
        <v>#VALUE!</v>
      </c>
      <c r="Y14" s="87" t="e">
        <f>IF(OR(AND(MONTH(V14)=1,DAY(V14)=1),AND(V14&lt;DATE(YEAR(V14)+1,MONTH(1),DAY(1)),V14&gt;DATE(YEAR(V14)+1,MONTH(1),DAY(1)-7))),"Week 1",CONCATENATE("Week ",LOOKUP(X14,WeekNumber2!$E$3:$ER$3,WeekNumber2!$E$5:$ER$5)))</f>
        <v>#VALUE!</v>
      </c>
      <c r="Z14"/>
      <c r="AA14"/>
      <c r="AB14"/>
      <c r="AC14"/>
      <c r="AD14" s="79" t="e">
        <f t="shared" si="3"/>
        <v>#VALUE!</v>
      </c>
      <c r="AE14" s="83">
        <f t="shared" si="4"/>
        <v>0</v>
      </c>
      <c r="AF14" s="89" t="e">
        <f>CONCATENATE("Week of  ",LOOKUP(AD14,'WeeklyView (2)'!$D$93:$O$93,'WeeklyView (2)'!$D$94:$O$94)," ",DAY(AH14))</f>
        <v>#VALUE!</v>
      </c>
      <c r="AH14" s="81" t="e">
        <f>LOOKUP(AO14,WeekNumber2!$E$6:$BX$6,WeekNumber2!$E$3:$BX$3)</f>
        <v>#VALUE!</v>
      </c>
      <c r="AI14" s="115" t="e">
        <f t="shared" si="5"/>
        <v>#VALUE!</v>
      </c>
      <c r="AJ14" s="108" t="e">
        <f>LOOKUP(AL14,WeekNumber2!$BY$6:$ER$6,WeekNumber2!$BY$3:$ER$3)</f>
        <v>#VALUE!</v>
      </c>
      <c r="AK14" s="116" t="e">
        <f>CONCATENATE("Week of  ",LOOKUP(AI14,'WeeklyView (2)'!$D$93:$O$93,'WeeklyView (2)'!$D$94:$O$94)," ",DAY(AJ14)," ",YEAR(AJ14))</f>
        <v>#VALUE!</v>
      </c>
      <c r="AL14" s="109" t="e">
        <f>LOOKUP(X14,WeekNumber2!$E$3:$ER$3,WeekNumber2!$E$6:$ER$6)+AE14-53</f>
        <v>#VALUE!</v>
      </c>
      <c r="AM14" s="110" t="e">
        <f>IF(OR(AND(MONTH(AJ14)=1,DAY(AJ14)=1),AND(AJ14&lt;DATE(YEAR(AJ14)+1,MONTH(1),DAY(1)),AJ14&gt;DATE(YEAR(AJ14)+1,MONTH(1),DAY(1)-7))),"Week 1",CONCATENATE("Week ",LOOKUP(X14,WeekNumber2!$E$3:$ER$3,WeekNumber2!$E$6:$ER$6)+AE14-52))</f>
        <v>#VALUE!</v>
      </c>
      <c r="AN14" s="82" t="e">
        <f>IF(OR(AND(MONTH(V14)=1,DAY(V14)=1),AND(V14&lt;DATE(YEAR(V14)+1,MONTH(1),DAY(1)),V14&gt;DATE(YEAR(V14)+1,MONTH(1),DAY(1)-7))),"Week 1",CONCATENATE("Week ",LOOKUP(X14,WeekNumber2!$E$3:$ER$3,WeekNumber2!$E$6:$ER$6)+AE14))</f>
        <v>#VALUE!</v>
      </c>
      <c r="AO14" s="80" t="e">
        <f>LOOKUP(X14,WeekNumber2!$E$3:$ER$3,WeekNumber2!$E$6:$ER$6)+AE14</f>
        <v>#VALUE!</v>
      </c>
      <c r="AP14" s="111" t="e">
        <f>LOOKUP(X14,WeekNumber2!$E$3:$ER$3,WeekNumber2!$E$6:$ER$6)+AE14</f>
        <v>#VALUE!</v>
      </c>
    </row>
    <row r="15" spans="1:42" ht="30" customHeight="1">
      <c r="A15" s="102"/>
      <c r="B15" s="104">
        <f>IF(A15="","",LOOKUP(X15,WeekNumber2!$E$3:$ER$3,WeekNumber2!$E$5:$ER$5))</f>
      </c>
      <c r="C15" s="124"/>
      <c r="D15" s="106"/>
      <c r="E15" s="120"/>
      <c r="F15" s="122">
        <f t="shared" si="8"/>
      </c>
      <c r="G15" s="117">
        <f>IF(A15="","",IF(AND(AO15&gt;52,NOT(E15="")),AL15,IF(AND(E15="",NOT(F15="")),LOOKUP(F15,WeekNumber2!$E$3:$ER$3,WeekNumber2!$E$5:$ER$5)+AE15,IF(NOT(E15=""),LOOKUP(X15,WeekNumber2!$E$3:$ER$3,WeekNumber2!$E$5:$ER$5)+AE15,""))))</f>
      </c>
      <c r="H15" s="130"/>
      <c r="I15" s="103">
        <f ca="1" t="shared" si="6"/>
      </c>
      <c r="T15" s="97">
        <f ca="1" t="shared" si="7"/>
        <v>39409</v>
      </c>
      <c r="U15" s="84" t="e">
        <f t="shared" si="0"/>
        <v>#VALUE!</v>
      </c>
      <c r="V15" s="85">
        <f t="shared" si="1"/>
      </c>
      <c r="W15" s="88" t="e">
        <f>CONCATENATE("Week of  ",LOOKUP(U15,'WeeklyView (2)'!$D$93:$O$93,'WeeklyView (2)'!$D$94:$O$94)," ",DAY(X15)," ",YEAR(X15))</f>
        <v>#VALUE!</v>
      </c>
      <c r="X15" s="86" t="e">
        <f t="shared" si="2"/>
        <v>#VALUE!</v>
      </c>
      <c r="Y15" s="87" t="e">
        <f>IF(OR(AND(MONTH(V15)=1,DAY(V15)=1),AND(V15&lt;DATE(YEAR(V15)+1,MONTH(1),DAY(1)),V15&gt;DATE(YEAR(V15)+1,MONTH(1),DAY(1)-7))),"Week 1",CONCATENATE("Week ",LOOKUP(X15,WeekNumber2!$E$3:$ER$3,WeekNumber2!$E$5:$ER$5)))</f>
        <v>#VALUE!</v>
      </c>
      <c r="Z15"/>
      <c r="AA15"/>
      <c r="AB15"/>
      <c r="AC15"/>
      <c r="AD15" s="79" t="e">
        <f t="shared" si="3"/>
        <v>#VALUE!</v>
      </c>
      <c r="AE15" s="83">
        <f t="shared" si="4"/>
        <v>0</v>
      </c>
      <c r="AF15" s="89" t="e">
        <f>CONCATENATE("Week of  ",LOOKUP(AD15,'WeeklyView (2)'!$D$93:$O$93,'WeeklyView (2)'!$D$94:$O$94)," ",DAY(AH15))</f>
        <v>#VALUE!</v>
      </c>
      <c r="AH15" s="81" t="e">
        <f>LOOKUP(AO15,WeekNumber2!$E$6:$BX$6,WeekNumber2!$E$3:$BX$3)</f>
        <v>#VALUE!</v>
      </c>
      <c r="AI15" s="115" t="e">
        <f>MONTH(AJ15)</f>
        <v>#VALUE!</v>
      </c>
      <c r="AJ15" s="108" t="e">
        <f>LOOKUP(AL15,WeekNumber2!$BY$6:$ER$6,WeekNumber2!$BY$3:$ER$3)</f>
        <v>#VALUE!</v>
      </c>
      <c r="AK15" s="116" t="e">
        <f>CONCATENATE("Week of  ",LOOKUP(AI15,'WeeklyView (2)'!$D$93:$O$93,'WeeklyView (2)'!$D$94:$O$94)," ",DAY(AJ15)," ",YEAR(AJ15))</f>
        <v>#VALUE!</v>
      </c>
      <c r="AL15" s="109" t="e">
        <f>LOOKUP(X15,WeekNumber2!$E$3:$ER$3,WeekNumber2!$E$6:$ER$6)+AE15-53</f>
        <v>#VALUE!</v>
      </c>
      <c r="AM15" s="110" t="e">
        <f>IF(OR(AND(MONTH(AJ15)=1,DAY(AJ15)=1),AND(AJ15&lt;DATE(YEAR(AJ15)+1,MONTH(1),DAY(1)),AJ15&gt;DATE(YEAR(AJ15)+1,MONTH(1),DAY(1)-7))),"Week 1",CONCATENATE("Week ",LOOKUP(X15,WeekNumber2!$E$3:$ER$3,WeekNumber2!$E$6:$ER$6)+AE15-52))</f>
        <v>#VALUE!</v>
      </c>
      <c r="AN15" s="82" t="e">
        <f>IF(OR(AND(MONTH(V15)=1,DAY(V15)=1),AND(V15&lt;DATE(YEAR(V15)+1,MONTH(1),DAY(1)),V15&gt;DATE(YEAR(V15)+1,MONTH(1),DAY(1)-7))),"Week 1",CONCATENATE("Week ",LOOKUP(X15,WeekNumber2!$E$3:$ER$3,WeekNumber2!$E$6:$ER$6)+AE15))</f>
        <v>#VALUE!</v>
      </c>
      <c r="AO15" s="80" t="e">
        <f>LOOKUP(X15,WeekNumber2!$E$3:$ER$3,WeekNumber2!$E$6:$ER$6)+AE15</f>
        <v>#VALUE!</v>
      </c>
      <c r="AP15" s="111" t="e">
        <f>LOOKUP(X15,WeekNumber2!$E$3:$ER$3,WeekNumber2!$E$6:$ER$6)+AE15</f>
        <v>#VALUE!</v>
      </c>
    </row>
    <row r="16" spans="1:42" ht="30" customHeight="1">
      <c r="A16" s="102"/>
      <c r="B16" s="104">
        <f>IF(A16="","",LOOKUP(X16,WeekNumber2!$E$3:$ER$3,WeekNumber2!$E$5:$ER$5))</f>
      </c>
      <c r="C16" s="124"/>
      <c r="D16" s="106"/>
      <c r="E16" s="120"/>
      <c r="F16" s="122">
        <f t="shared" si="8"/>
      </c>
      <c r="G16" s="103">
        <f>IF(A16="","",IF(AND(AO16&gt;52,NOT(E16="")),AL16,IF(AND(E16="",NOT(F16="")),LOOKUP(F16,WeekNumber2!$E$3:$ER$3,WeekNumber2!$E$5:$ER$5)+AE16,IF(NOT(E16=""),LOOKUP(X16,WeekNumber2!$E$3:$ER$3,WeekNumber2!$E$5:$ER$5)+AE16,""))))</f>
      </c>
      <c r="H16" s="130"/>
      <c r="I16" s="103">
        <f ca="1" t="shared" si="6"/>
      </c>
      <c r="T16" s="97">
        <f ca="1" t="shared" si="7"/>
        <v>39409</v>
      </c>
      <c r="U16" s="84" t="e">
        <f t="shared" si="0"/>
        <v>#VALUE!</v>
      </c>
      <c r="V16" s="85">
        <f t="shared" si="1"/>
      </c>
      <c r="W16" s="88" t="e">
        <f>CONCATENATE("Week of  ",LOOKUP(U16,'WeeklyView (2)'!$D$93:$O$93,'WeeklyView (2)'!$D$94:$O$94)," ",DAY(X16)," ",YEAR(X16))</f>
        <v>#VALUE!</v>
      </c>
      <c r="X16" s="86" t="e">
        <f t="shared" si="2"/>
        <v>#VALUE!</v>
      </c>
      <c r="Y16" s="87" t="e">
        <f>IF(OR(AND(MONTH(V16)=1,DAY(V16)=1),AND(V16&lt;DATE(YEAR(V16)+1,MONTH(1),DAY(1)),V16&gt;DATE(YEAR(V16)+1,MONTH(1),DAY(1)-7))),"Week 1",CONCATENATE("Week ",LOOKUP(X16,WeekNumber2!$E$3:$ER$3,WeekNumber2!$E$5:$ER$5)))</f>
        <v>#VALUE!</v>
      </c>
      <c r="Z16"/>
      <c r="AA16"/>
      <c r="AB16"/>
      <c r="AC16"/>
      <c r="AD16" s="79" t="e">
        <f t="shared" si="3"/>
        <v>#VALUE!</v>
      </c>
      <c r="AE16" s="83">
        <f t="shared" si="4"/>
        <v>0</v>
      </c>
      <c r="AF16" s="89" t="e">
        <f>CONCATENATE("Week of  ",LOOKUP(AD16,'WeeklyView (2)'!$D$93:$O$93,'WeeklyView (2)'!$D$94:$O$94)," ",DAY(AH16))</f>
        <v>#VALUE!</v>
      </c>
      <c r="AH16" s="81" t="e">
        <f>LOOKUP(AO16,WeekNumber2!$E$6:$BX$6,WeekNumber2!$E$3:$BX$3)</f>
        <v>#VALUE!</v>
      </c>
      <c r="AI16" s="115" t="e">
        <f aca="true" t="shared" si="9" ref="AI16:AI79">MONTH(AJ16)</f>
        <v>#VALUE!</v>
      </c>
      <c r="AJ16" s="108" t="e">
        <f>LOOKUP(AL16,WeekNumber2!$BY$6:$ER$6,WeekNumber2!$BY$3:$ER$3)</f>
        <v>#VALUE!</v>
      </c>
      <c r="AK16" s="116" t="e">
        <f>CONCATENATE("Week of  ",LOOKUP(AI16,'WeeklyView (2)'!$D$93:$O$93,'WeeklyView (2)'!$D$94:$O$94)," ",DAY(AJ16)," ",YEAR(AJ16))</f>
        <v>#VALUE!</v>
      </c>
      <c r="AL16" s="109" t="e">
        <f>LOOKUP(X16,WeekNumber2!$E$3:$ER$3,WeekNumber2!$E$6:$ER$6)+AE16-53</f>
        <v>#VALUE!</v>
      </c>
      <c r="AM16" s="110" t="e">
        <f>IF(OR(AND(MONTH(AJ16)=1,DAY(AJ16)=1),AND(AJ16&lt;DATE(YEAR(AJ16)+1,MONTH(1),DAY(1)),AJ16&gt;DATE(YEAR(AJ16)+1,MONTH(1),DAY(1)-7))),"Week 1",CONCATENATE("Week ",LOOKUP(X16,WeekNumber2!$E$3:$ER$3,WeekNumber2!$E$6:$ER$6)+AE16-52))</f>
        <v>#VALUE!</v>
      </c>
      <c r="AN16" s="82" t="e">
        <f>IF(OR(AND(MONTH(V16)=1,DAY(V16)=1),AND(V16&lt;DATE(YEAR(V16)+1,MONTH(1),DAY(1)),V16&gt;DATE(YEAR(V16)+1,MONTH(1),DAY(1)-7))),"Week 1",CONCATENATE("Week ",LOOKUP(X16,WeekNumber2!$E$3:$ER$3,WeekNumber2!$E$6:$ER$6)+AE16))</f>
        <v>#VALUE!</v>
      </c>
      <c r="AO16" s="80" t="e">
        <f>LOOKUP(X16,WeekNumber2!$E$3:$ER$3,WeekNumber2!$E$6:$ER$6)+AE16</f>
        <v>#VALUE!</v>
      </c>
      <c r="AP16" s="111" t="e">
        <f>LOOKUP(X16,WeekNumber2!$E$3:$ER$3,WeekNumber2!$E$6:$ER$6)+AE16</f>
        <v>#VALUE!</v>
      </c>
    </row>
    <row r="17" spans="1:42" ht="30" customHeight="1">
      <c r="A17" s="102"/>
      <c r="B17" s="104">
        <f>IF(A17="","",LOOKUP(X17,WeekNumber2!$E$3:$ER$3,WeekNumber2!$E$5:$ER$5))</f>
      </c>
      <c r="C17" s="124"/>
      <c r="D17" s="106"/>
      <c r="E17" s="120"/>
      <c r="F17" s="122">
        <f aca="true" t="shared" si="10" ref="F17:F80">IF(A17="","",IF(AND(AO17&gt;52,NOT(E17="")),AK17,IF(NOT(E17=""),AF17,"")))</f>
      </c>
      <c r="G17" s="103">
        <f>IF(A17="","",IF(AND(AO17&gt;52,NOT(E17="")),AL17,IF(AND(E17="",NOT(F17="")),LOOKUP(F17,WeekNumber2!$E$3:$ER$3,WeekNumber2!$E$5:$ER$5)+AE17,IF(NOT(E17=""),LOOKUP(X17,WeekNumber2!$E$3:$ER$3,WeekNumber2!$E$5:$ER$5)+AE17,""))))</f>
      </c>
      <c r="H17" s="130"/>
      <c r="I17" s="103">
        <f ca="1" t="shared" si="6"/>
      </c>
      <c r="T17" s="97">
        <f ca="1" t="shared" si="7"/>
        <v>39409</v>
      </c>
      <c r="U17" s="84" t="e">
        <f t="shared" si="0"/>
        <v>#VALUE!</v>
      </c>
      <c r="V17" s="85">
        <f t="shared" si="1"/>
      </c>
      <c r="W17" s="88" t="e">
        <f>CONCATENATE("Week of  ",LOOKUP(U17,'WeeklyView (2)'!$D$93:$O$93,'WeeklyView (2)'!$D$94:$O$94)," ",DAY(X17)," ",YEAR(X17))</f>
        <v>#VALUE!</v>
      </c>
      <c r="X17" s="86" t="e">
        <f t="shared" si="2"/>
        <v>#VALUE!</v>
      </c>
      <c r="Y17" s="87" t="e">
        <f>IF(OR(AND(MONTH(V17)=1,DAY(V17)=1),AND(V17&lt;DATE(YEAR(V17)+1,MONTH(1),DAY(1)),V17&gt;DATE(YEAR(V17)+1,MONTH(1),DAY(1)-7))),"Week 1",CONCATENATE("Week ",LOOKUP(X17,WeekNumber2!$E$3:$ER$3,WeekNumber2!$E$5:$ER$5)))</f>
        <v>#VALUE!</v>
      </c>
      <c r="Z17"/>
      <c r="AA17"/>
      <c r="AB17"/>
      <c r="AC17"/>
      <c r="AD17" s="79" t="e">
        <f t="shared" si="3"/>
        <v>#VALUE!</v>
      </c>
      <c r="AE17" s="83">
        <f t="shared" si="4"/>
        <v>0</v>
      </c>
      <c r="AF17" s="89" t="e">
        <f>CONCATENATE("Week of  ",LOOKUP(AD17,'WeeklyView (2)'!$D$93:$O$93,'WeeklyView (2)'!$D$94:$O$94)," ",DAY(AH17))</f>
        <v>#VALUE!</v>
      </c>
      <c r="AH17" s="81" t="e">
        <f>LOOKUP(AO17,WeekNumber2!$E$6:$BX$6,WeekNumber2!$E$3:$BX$3)</f>
        <v>#VALUE!</v>
      </c>
      <c r="AI17" s="115" t="e">
        <f t="shared" si="9"/>
        <v>#VALUE!</v>
      </c>
      <c r="AJ17" s="108" t="e">
        <f>LOOKUP(AL17,WeekNumber2!$BY$6:$ER$6,WeekNumber2!$BY$3:$ER$3)</f>
        <v>#VALUE!</v>
      </c>
      <c r="AK17" s="116" t="e">
        <f>CONCATENATE("Week of  ",LOOKUP(AI17,'WeeklyView (2)'!$D$93:$O$93,'WeeklyView (2)'!$D$94:$O$94)," ",DAY(AJ17)," ",YEAR(AJ17))</f>
        <v>#VALUE!</v>
      </c>
      <c r="AL17" s="109" t="e">
        <f>LOOKUP(X17,WeekNumber2!$E$3:$ER$3,WeekNumber2!$E$6:$ER$6)+AE17-53</f>
        <v>#VALUE!</v>
      </c>
      <c r="AM17" s="110" t="e">
        <f>IF(OR(AND(MONTH(AJ17)=1,DAY(AJ17)=1),AND(AJ17&lt;DATE(YEAR(AJ17)+1,MONTH(1),DAY(1)),AJ17&gt;DATE(YEAR(AJ17)+1,MONTH(1),DAY(1)-7))),"Week 1",CONCATENATE("Week ",LOOKUP(X17,WeekNumber2!$E$3:$ER$3,WeekNumber2!$E$6:$ER$6)+AE17-52))</f>
        <v>#VALUE!</v>
      </c>
      <c r="AN17" s="82" t="e">
        <f>IF(OR(AND(MONTH(V17)=1,DAY(V17)=1),AND(V17&lt;DATE(YEAR(V17)+1,MONTH(1),DAY(1)),V17&gt;DATE(YEAR(V17)+1,MONTH(1),DAY(1)-7))),"Week 1",CONCATENATE("Week ",LOOKUP(X17,WeekNumber2!$E$3:$ER$3,WeekNumber2!$E$6:$ER$6)+AE17))</f>
        <v>#VALUE!</v>
      </c>
      <c r="AO17" s="80" t="e">
        <f>LOOKUP(X17,WeekNumber2!$E$3:$ER$3,WeekNumber2!$E$6:$ER$6)+AE17</f>
        <v>#VALUE!</v>
      </c>
      <c r="AP17" s="111" t="e">
        <f>LOOKUP(X17,WeekNumber2!$E$3:$ER$3,WeekNumber2!$E$6:$ER$6)+AE17</f>
        <v>#VALUE!</v>
      </c>
    </row>
    <row r="18" spans="1:42" ht="30" customHeight="1">
      <c r="A18" s="102"/>
      <c r="B18" s="104">
        <f>IF(A18="","",LOOKUP(X18,WeekNumber2!$E$3:$ER$3,WeekNumber2!$E$5:$ER$5))</f>
      </c>
      <c r="C18" s="124"/>
      <c r="D18" s="106"/>
      <c r="E18" s="120"/>
      <c r="F18" s="122">
        <f t="shared" si="10"/>
      </c>
      <c r="G18" s="103">
        <f>IF(A18="","",IF(AND(AO18&gt;52,NOT(E18="")),AL18,IF(AND(E18="",NOT(F18="")),LOOKUP(F18,WeekNumber2!$E$3:$ER$3,WeekNumber2!$E$5:$ER$5)+AE18,IF(NOT(E18=""),LOOKUP(X18,WeekNumber2!$E$3:$ER$3,WeekNumber2!$E$5:$ER$5)+AE18,""))))</f>
      </c>
      <c r="H18" s="130"/>
      <c r="I18" s="103">
        <f ca="1" t="shared" si="6"/>
      </c>
      <c r="T18" s="97">
        <f ca="1" t="shared" si="7"/>
        <v>39409</v>
      </c>
      <c r="U18" s="84" t="e">
        <f t="shared" si="0"/>
        <v>#VALUE!</v>
      </c>
      <c r="V18" s="85">
        <f t="shared" si="1"/>
      </c>
      <c r="W18" s="88" t="e">
        <f>CONCATENATE("Week of  ",LOOKUP(U18,'WeeklyView (2)'!$D$93:$O$93,'WeeklyView (2)'!$D$94:$O$94)," ",DAY(X18)," ",YEAR(X18))</f>
        <v>#VALUE!</v>
      </c>
      <c r="X18" s="86" t="e">
        <f t="shared" si="2"/>
        <v>#VALUE!</v>
      </c>
      <c r="Y18" s="87" t="e">
        <f>IF(OR(AND(MONTH(V18)=1,DAY(V18)=1),AND(V18&lt;DATE(YEAR(V18)+1,MONTH(1),DAY(1)),V18&gt;DATE(YEAR(V18)+1,MONTH(1),DAY(1)-7))),"Week 1",CONCATENATE("Week ",LOOKUP(X18,WeekNumber2!$E$3:$ER$3,WeekNumber2!$E$5:$ER$5)))</f>
        <v>#VALUE!</v>
      </c>
      <c r="Z18"/>
      <c r="AA18"/>
      <c r="AB18"/>
      <c r="AC18"/>
      <c r="AD18" s="79" t="e">
        <f t="shared" si="3"/>
        <v>#VALUE!</v>
      </c>
      <c r="AE18" s="83">
        <f t="shared" si="4"/>
        <v>0</v>
      </c>
      <c r="AF18" s="89" t="e">
        <f>CONCATENATE("Week of  ",LOOKUP(AD18,'WeeklyView (2)'!$D$93:$O$93,'WeeklyView (2)'!$D$94:$O$94)," ",DAY(AH18))</f>
        <v>#VALUE!</v>
      </c>
      <c r="AH18" s="81" t="e">
        <f>LOOKUP(AO18,WeekNumber2!$E$6:$BX$6,WeekNumber2!$E$3:$BX$3)</f>
        <v>#VALUE!</v>
      </c>
      <c r="AI18" s="115" t="e">
        <f t="shared" si="9"/>
        <v>#VALUE!</v>
      </c>
      <c r="AJ18" s="108" t="e">
        <f>LOOKUP(AL18,WeekNumber2!$BY$6:$ER$6,WeekNumber2!$BY$3:$ER$3)</f>
        <v>#VALUE!</v>
      </c>
      <c r="AK18" s="116" t="e">
        <f>CONCATENATE("Week of  ",LOOKUP(AI18,'WeeklyView (2)'!$D$93:$O$93,'WeeklyView (2)'!$D$94:$O$94)," ",DAY(AJ18)," ",YEAR(AJ18))</f>
        <v>#VALUE!</v>
      </c>
      <c r="AL18" s="109" t="e">
        <f>LOOKUP(X18,WeekNumber2!$E$3:$ER$3,WeekNumber2!$E$6:$ER$6)+AE18-53</f>
        <v>#VALUE!</v>
      </c>
      <c r="AM18" s="110" t="e">
        <f>IF(OR(AND(MONTH(AJ18)=1,DAY(AJ18)=1),AND(AJ18&lt;DATE(YEAR(AJ18)+1,MONTH(1),DAY(1)),AJ18&gt;DATE(YEAR(AJ18)+1,MONTH(1),DAY(1)-7))),"Week 1",CONCATENATE("Week ",LOOKUP(X18,WeekNumber2!$E$3:$ER$3,WeekNumber2!$E$6:$ER$6)+AE18-52))</f>
        <v>#VALUE!</v>
      </c>
      <c r="AN18" s="82" t="e">
        <f>IF(OR(AND(MONTH(V18)=1,DAY(V18)=1),AND(V18&lt;DATE(YEAR(V18)+1,MONTH(1),DAY(1)),V18&gt;DATE(YEAR(V18)+1,MONTH(1),DAY(1)-7))),"Week 1",CONCATENATE("Week ",LOOKUP(X18,WeekNumber2!$E$3:$ER$3,WeekNumber2!$E$6:$ER$6)+AE18))</f>
        <v>#VALUE!</v>
      </c>
      <c r="AO18" s="80" t="e">
        <f>LOOKUP(X18,WeekNumber2!$E$3:$ER$3,WeekNumber2!$E$6:$ER$6)+AE18</f>
        <v>#VALUE!</v>
      </c>
      <c r="AP18" s="111" t="e">
        <f>LOOKUP(X18,WeekNumber2!$E$3:$ER$3,WeekNumber2!$E$6:$ER$6)+AE18</f>
        <v>#VALUE!</v>
      </c>
    </row>
    <row r="19" spans="1:42" ht="30" customHeight="1">
      <c r="A19" s="102"/>
      <c r="B19" s="104">
        <f>IF(A19="","",LOOKUP(X19,WeekNumber2!$E$3:$ER$3,WeekNumber2!$E$5:$ER$5))</f>
      </c>
      <c r="C19" s="124"/>
      <c r="D19" s="106"/>
      <c r="E19" s="120"/>
      <c r="F19" s="122">
        <f t="shared" si="10"/>
      </c>
      <c r="G19" s="103">
        <f>IF(A19="","",IF(AND(AO19&gt;52,NOT(E19="")),AL19,IF(AND(E19="",NOT(F19="")),LOOKUP(F19,WeekNumber2!$E$3:$ER$3,WeekNumber2!$E$5:$ER$5)+AE19,IF(NOT(E19=""),LOOKUP(X19,WeekNumber2!$E$3:$ER$3,WeekNumber2!$E$5:$ER$5)+AE19,""))))</f>
      </c>
      <c r="H19" s="130"/>
      <c r="I19" s="103">
        <f ca="1" t="shared" si="6"/>
      </c>
      <c r="T19" s="97">
        <f ca="1" t="shared" si="7"/>
        <v>39409</v>
      </c>
      <c r="U19" s="84" t="e">
        <f t="shared" si="0"/>
        <v>#VALUE!</v>
      </c>
      <c r="V19" s="85">
        <f t="shared" si="1"/>
      </c>
      <c r="W19" s="88" t="e">
        <f>CONCATENATE("Week of  ",LOOKUP(U19,'WeeklyView (2)'!$D$93:$O$93,'WeeklyView (2)'!$D$94:$O$94)," ",DAY(X19)," ",YEAR(X19))</f>
        <v>#VALUE!</v>
      </c>
      <c r="X19" s="86" t="e">
        <f t="shared" si="2"/>
        <v>#VALUE!</v>
      </c>
      <c r="Y19" s="87" t="e">
        <f>IF(OR(AND(MONTH(V19)=1,DAY(V19)=1),AND(V19&lt;DATE(YEAR(V19)+1,MONTH(1),DAY(1)),V19&gt;DATE(YEAR(V19)+1,MONTH(1),DAY(1)-7))),"Week 1",CONCATENATE("Week ",LOOKUP(X19,WeekNumber2!$E$3:$ER$3,WeekNumber2!$E$5:$ER$5)))</f>
        <v>#VALUE!</v>
      </c>
      <c r="Z19"/>
      <c r="AA19"/>
      <c r="AB19"/>
      <c r="AC19"/>
      <c r="AD19" s="79" t="e">
        <f t="shared" si="3"/>
        <v>#VALUE!</v>
      </c>
      <c r="AE19" s="83">
        <f t="shared" si="4"/>
        <v>0</v>
      </c>
      <c r="AF19" s="89" t="e">
        <f>CONCATENATE("Week of  ",LOOKUP(AD19,'WeeklyView (2)'!$D$93:$O$93,'WeeklyView (2)'!$D$94:$O$94)," ",DAY(AH19))</f>
        <v>#VALUE!</v>
      </c>
      <c r="AH19" s="81" t="e">
        <f>LOOKUP(AO19,WeekNumber2!$E$6:$BX$6,WeekNumber2!$E$3:$BX$3)</f>
        <v>#VALUE!</v>
      </c>
      <c r="AI19" s="115" t="e">
        <f t="shared" si="9"/>
        <v>#VALUE!</v>
      </c>
      <c r="AJ19" s="108" t="e">
        <f>LOOKUP(AL19,WeekNumber2!$BY$6:$ER$6,WeekNumber2!$BY$3:$ER$3)</f>
        <v>#VALUE!</v>
      </c>
      <c r="AK19" s="116" t="e">
        <f>CONCATENATE("Week of  ",LOOKUP(AI19,'WeeklyView (2)'!$D$93:$O$93,'WeeklyView (2)'!$D$94:$O$94)," ",DAY(AJ19)," ",YEAR(AJ19))</f>
        <v>#VALUE!</v>
      </c>
      <c r="AL19" s="109" t="e">
        <f>LOOKUP(X19,WeekNumber2!$E$3:$ER$3,WeekNumber2!$E$6:$ER$6)+AE19-53</f>
        <v>#VALUE!</v>
      </c>
      <c r="AM19" s="110" t="e">
        <f>IF(OR(AND(MONTH(AJ19)=1,DAY(AJ19)=1),AND(AJ19&lt;DATE(YEAR(AJ19)+1,MONTH(1),DAY(1)),AJ19&gt;DATE(YEAR(AJ19)+1,MONTH(1),DAY(1)-7))),"Week 1",CONCATENATE("Week ",LOOKUP(X19,WeekNumber2!$E$3:$ER$3,WeekNumber2!$E$6:$ER$6)+AE19-52))</f>
        <v>#VALUE!</v>
      </c>
      <c r="AN19" s="82" t="e">
        <f>IF(OR(AND(MONTH(V19)=1,DAY(V19)=1),AND(V19&lt;DATE(YEAR(V19)+1,MONTH(1),DAY(1)),V19&gt;DATE(YEAR(V19)+1,MONTH(1),DAY(1)-7))),"Week 1",CONCATENATE("Week ",LOOKUP(X19,WeekNumber2!$E$3:$ER$3,WeekNumber2!$E$6:$ER$6)+AE19))</f>
        <v>#VALUE!</v>
      </c>
      <c r="AO19" s="80" t="e">
        <f>LOOKUP(X19,WeekNumber2!$E$3:$ER$3,WeekNumber2!$E$6:$ER$6)+AE19</f>
        <v>#VALUE!</v>
      </c>
      <c r="AP19" s="111" t="e">
        <f>LOOKUP(X19,WeekNumber2!$E$3:$ER$3,WeekNumber2!$E$6:$ER$6)+AE19</f>
        <v>#VALUE!</v>
      </c>
    </row>
    <row r="20" spans="1:42" ht="30" customHeight="1">
      <c r="A20" s="102"/>
      <c r="B20" s="104">
        <f>IF(A20="","",LOOKUP(X20,WeekNumber2!$E$3:$ER$3,WeekNumber2!$E$5:$ER$5))</f>
      </c>
      <c r="C20" s="124"/>
      <c r="D20" s="106"/>
      <c r="E20" s="120"/>
      <c r="F20" s="122">
        <f t="shared" si="10"/>
      </c>
      <c r="G20" s="103">
        <f>IF(A20="","",IF(AND(AO20&gt;52,NOT(E20="")),AL20,IF(AND(E20="",NOT(F20="")),LOOKUP(F20,WeekNumber2!$E$3:$ER$3,WeekNumber2!$E$5:$ER$5)+AE20,IF(NOT(E20=""),LOOKUP(X20,WeekNumber2!$E$3:$ER$3,WeekNumber2!$E$5:$ER$5)+AE20,""))))</f>
      </c>
      <c r="H20" s="130"/>
      <c r="I20" s="103">
        <f ca="1" t="shared" si="6"/>
      </c>
      <c r="T20" s="97">
        <f ca="1" t="shared" si="7"/>
        <v>39409</v>
      </c>
      <c r="U20" s="84" t="e">
        <f t="shared" si="0"/>
        <v>#VALUE!</v>
      </c>
      <c r="V20" s="85">
        <f t="shared" si="1"/>
      </c>
      <c r="W20" s="88" t="e">
        <f>CONCATENATE("Week of  ",LOOKUP(U20,'WeeklyView (2)'!$D$93:$O$93,'WeeklyView (2)'!$D$94:$O$94)," ",DAY(X20)," ",YEAR(X20))</f>
        <v>#VALUE!</v>
      </c>
      <c r="X20" s="86" t="e">
        <f t="shared" si="2"/>
        <v>#VALUE!</v>
      </c>
      <c r="Y20" s="87" t="e">
        <f>IF(OR(AND(MONTH(V20)=1,DAY(V20)=1),AND(V20&lt;DATE(YEAR(V20)+1,MONTH(1),DAY(1)),V20&gt;DATE(YEAR(V20)+1,MONTH(1),DAY(1)-7))),"Week 1",CONCATENATE("Week ",LOOKUP(X20,WeekNumber2!$E$3:$ER$3,WeekNumber2!$E$5:$ER$5)))</f>
        <v>#VALUE!</v>
      </c>
      <c r="Z20"/>
      <c r="AA20"/>
      <c r="AB20"/>
      <c r="AC20"/>
      <c r="AD20" s="79" t="e">
        <f t="shared" si="3"/>
        <v>#VALUE!</v>
      </c>
      <c r="AE20" s="83">
        <f t="shared" si="4"/>
        <v>0</v>
      </c>
      <c r="AF20" s="89" t="e">
        <f>CONCATENATE("Week of  ",LOOKUP(AD20,'WeeklyView (2)'!$D$93:$O$93,'WeeklyView (2)'!$D$94:$O$94)," ",DAY(AH20))</f>
        <v>#VALUE!</v>
      </c>
      <c r="AH20" s="81" t="e">
        <f>LOOKUP(AO20,WeekNumber2!$E$6:$BX$6,WeekNumber2!$E$3:$BX$3)</f>
        <v>#VALUE!</v>
      </c>
      <c r="AI20" s="115" t="e">
        <f t="shared" si="9"/>
        <v>#VALUE!</v>
      </c>
      <c r="AJ20" s="108" t="e">
        <f>LOOKUP(AL20,WeekNumber2!$BY$6:$ER$6,WeekNumber2!$BY$3:$ER$3)</f>
        <v>#VALUE!</v>
      </c>
      <c r="AK20" s="116" t="e">
        <f>CONCATENATE("Week of  ",LOOKUP(AI20,'WeeklyView (2)'!$D$93:$O$93,'WeeklyView (2)'!$D$94:$O$94)," ",DAY(AJ20)," ",YEAR(AJ20))</f>
        <v>#VALUE!</v>
      </c>
      <c r="AL20" s="109" t="e">
        <f>LOOKUP(X20,WeekNumber2!$E$3:$ER$3,WeekNumber2!$E$6:$ER$6)+AE20-53</f>
        <v>#VALUE!</v>
      </c>
      <c r="AM20" s="110" t="e">
        <f>IF(OR(AND(MONTH(AJ20)=1,DAY(AJ20)=1),AND(AJ20&lt;DATE(YEAR(AJ20)+1,MONTH(1),DAY(1)),AJ20&gt;DATE(YEAR(AJ20)+1,MONTH(1),DAY(1)-7))),"Week 1",CONCATENATE("Week ",LOOKUP(X20,WeekNumber2!$E$3:$ER$3,WeekNumber2!$E$6:$ER$6)+AE20-52))</f>
        <v>#VALUE!</v>
      </c>
      <c r="AN20" s="82" t="e">
        <f>IF(OR(AND(MONTH(V20)=1,DAY(V20)=1),AND(V20&lt;DATE(YEAR(V20)+1,MONTH(1),DAY(1)),V20&gt;DATE(YEAR(V20)+1,MONTH(1),DAY(1)-7))),"Week 1",CONCATENATE("Week ",LOOKUP(X20,WeekNumber2!$E$3:$ER$3,WeekNumber2!$E$6:$ER$6)+AE20))</f>
        <v>#VALUE!</v>
      </c>
      <c r="AO20" s="80" t="e">
        <f>LOOKUP(X20,WeekNumber2!$E$3:$ER$3,WeekNumber2!$E$6:$ER$6)+AE20</f>
        <v>#VALUE!</v>
      </c>
      <c r="AP20" s="111" t="e">
        <f>LOOKUP(X20,WeekNumber2!$E$3:$ER$3,WeekNumber2!$E$6:$ER$6)+AE20</f>
        <v>#VALUE!</v>
      </c>
    </row>
    <row r="21" spans="1:42" ht="30" customHeight="1">
      <c r="A21" s="102"/>
      <c r="B21" s="104">
        <f>IF(A21="","",LOOKUP(X21,WeekNumber2!$E$3:$ER$3,WeekNumber2!$E$5:$ER$5))</f>
      </c>
      <c r="C21" s="124"/>
      <c r="D21" s="106"/>
      <c r="E21" s="120"/>
      <c r="F21" s="122">
        <f t="shared" si="10"/>
      </c>
      <c r="G21" s="103">
        <f>IF(A21="","",IF(AND(AO21&gt;52,NOT(E21="")),AL21,IF(AND(E21="",NOT(F21="")),LOOKUP(F21,WeekNumber2!$E$3:$ER$3,WeekNumber2!$E$5:$ER$5)+AE21,IF(NOT(E21=""),LOOKUP(X21,WeekNumber2!$E$3:$ER$3,WeekNumber2!$E$5:$ER$5)+AE21,""))))</f>
      </c>
      <c r="H21" s="130"/>
      <c r="I21" s="103">
        <f ca="1" t="shared" si="6"/>
      </c>
      <c r="T21" s="97">
        <f ca="1" t="shared" si="7"/>
        <v>39409</v>
      </c>
      <c r="U21" s="84" t="e">
        <f t="shared" si="0"/>
        <v>#VALUE!</v>
      </c>
      <c r="V21" s="85">
        <f t="shared" si="1"/>
      </c>
      <c r="W21" s="88" t="e">
        <f>CONCATENATE("Week of  ",LOOKUP(U21,'WeeklyView (2)'!$D$93:$O$93,'WeeklyView (2)'!$D$94:$O$94)," ",DAY(X21)," ",YEAR(X21))</f>
        <v>#VALUE!</v>
      </c>
      <c r="X21" s="86" t="e">
        <f t="shared" si="2"/>
        <v>#VALUE!</v>
      </c>
      <c r="Y21" s="87" t="e">
        <f>IF(OR(AND(MONTH(V21)=1,DAY(V21)=1),AND(V21&lt;DATE(YEAR(V21)+1,MONTH(1),DAY(1)),V21&gt;DATE(YEAR(V21)+1,MONTH(1),DAY(1)-7))),"Week 1",CONCATENATE("Week ",LOOKUP(X21,WeekNumber2!$E$3:$ER$3,WeekNumber2!$E$5:$ER$5)))</f>
        <v>#VALUE!</v>
      </c>
      <c r="Z21"/>
      <c r="AA21"/>
      <c r="AB21"/>
      <c r="AC21"/>
      <c r="AD21" s="79" t="e">
        <f t="shared" si="3"/>
        <v>#VALUE!</v>
      </c>
      <c r="AE21" s="83">
        <f t="shared" si="4"/>
        <v>0</v>
      </c>
      <c r="AF21" s="89" t="e">
        <f>CONCATENATE("Week of  ",LOOKUP(AD21,'WeeklyView (2)'!$D$93:$O$93,'WeeklyView (2)'!$D$94:$O$94)," ",DAY(AH21))</f>
        <v>#VALUE!</v>
      </c>
      <c r="AH21" s="81" t="e">
        <f>LOOKUP(AO21,WeekNumber2!$E$6:$BX$6,WeekNumber2!$E$3:$BX$3)</f>
        <v>#VALUE!</v>
      </c>
      <c r="AI21" s="115" t="e">
        <f t="shared" si="9"/>
        <v>#VALUE!</v>
      </c>
      <c r="AJ21" s="108" t="e">
        <f>LOOKUP(AL21,WeekNumber2!$BY$6:$ER$6,WeekNumber2!$BY$3:$ER$3)</f>
        <v>#VALUE!</v>
      </c>
      <c r="AK21" s="116" t="e">
        <f>CONCATENATE("Week of  ",LOOKUP(AI21,'WeeklyView (2)'!$D$93:$O$93,'WeeklyView (2)'!$D$94:$O$94)," ",DAY(AJ21)," ",YEAR(AJ21))</f>
        <v>#VALUE!</v>
      </c>
      <c r="AL21" s="109" t="e">
        <f>LOOKUP(X21,WeekNumber2!$E$3:$ER$3,WeekNumber2!$E$6:$ER$6)+AE21-53</f>
        <v>#VALUE!</v>
      </c>
      <c r="AM21" s="110" t="e">
        <f>IF(OR(AND(MONTH(AJ21)=1,DAY(AJ21)=1),AND(AJ21&lt;DATE(YEAR(AJ21)+1,MONTH(1),DAY(1)),AJ21&gt;DATE(YEAR(AJ21)+1,MONTH(1),DAY(1)-7))),"Week 1",CONCATENATE("Week ",LOOKUP(X21,WeekNumber2!$E$3:$ER$3,WeekNumber2!$E$6:$ER$6)+AE21-52))</f>
        <v>#VALUE!</v>
      </c>
      <c r="AN21" s="82" t="e">
        <f>IF(OR(AND(MONTH(V21)=1,DAY(V21)=1),AND(V21&lt;DATE(YEAR(V21)+1,MONTH(1),DAY(1)),V21&gt;DATE(YEAR(V21)+1,MONTH(1),DAY(1)-7))),"Week 1",CONCATENATE("Week ",LOOKUP(X21,WeekNumber2!$E$3:$ER$3,WeekNumber2!$E$6:$ER$6)+AE21))</f>
        <v>#VALUE!</v>
      </c>
      <c r="AO21" s="80" t="e">
        <f>LOOKUP(X21,WeekNumber2!$E$3:$ER$3,WeekNumber2!$E$6:$ER$6)+AE21</f>
        <v>#VALUE!</v>
      </c>
      <c r="AP21" s="111" t="e">
        <f>LOOKUP(X21,WeekNumber2!$E$3:$ER$3,WeekNumber2!$E$6:$ER$6)+AE21</f>
        <v>#VALUE!</v>
      </c>
    </row>
    <row r="22" spans="1:42" ht="30" customHeight="1">
      <c r="A22" s="102"/>
      <c r="B22" s="104">
        <f>IF(A22="","",LOOKUP(X22,WeekNumber2!$E$3:$ER$3,WeekNumber2!$E$5:$ER$5))</f>
      </c>
      <c r="C22" s="124"/>
      <c r="D22" s="106"/>
      <c r="E22" s="120"/>
      <c r="F22" s="122">
        <f t="shared" si="10"/>
      </c>
      <c r="G22" s="103">
        <f>IF(A22="","",IF(AND(AO22&gt;52,NOT(E22="")),AL22,IF(AND(E22="",NOT(F22="")),LOOKUP(F22,WeekNumber2!$E$3:$ER$3,WeekNumber2!$E$5:$ER$5)+AE22,IF(NOT(E22=""),LOOKUP(X22,WeekNumber2!$E$3:$ER$3,WeekNumber2!$E$5:$ER$5)+AE22,""))))</f>
      </c>
      <c r="H22" s="130"/>
      <c r="I22" s="103">
        <f ca="1" t="shared" si="6"/>
      </c>
      <c r="T22" s="97">
        <f ca="1" t="shared" si="7"/>
        <v>39409</v>
      </c>
      <c r="U22" s="84" t="e">
        <f t="shared" si="0"/>
        <v>#VALUE!</v>
      </c>
      <c r="V22" s="85">
        <f t="shared" si="1"/>
      </c>
      <c r="W22" s="88" t="e">
        <f>CONCATENATE("Week of  ",LOOKUP(U22,'WeeklyView (2)'!$D$93:$O$93,'WeeklyView (2)'!$D$94:$O$94)," ",DAY(X22)," ",YEAR(X22))</f>
        <v>#VALUE!</v>
      </c>
      <c r="X22" s="86" t="e">
        <f t="shared" si="2"/>
        <v>#VALUE!</v>
      </c>
      <c r="Y22" s="87" t="e">
        <f>IF(OR(AND(MONTH(V22)=1,DAY(V22)=1),AND(V22&lt;DATE(YEAR(V22)+1,MONTH(1),DAY(1)),V22&gt;DATE(YEAR(V22)+1,MONTH(1),DAY(1)-7))),"Week 1",CONCATENATE("Week ",LOOKUP(X22,WeekNumber2!$E$3:$ER$3,WeekNumber2!$E$5:$ER$5)))</f>
        <v>#VALUE!</v>
      </c>
      <c r="Z22"/>
      <c r="AA22"/>
      <c r="AB22"/>
      <c r="AC22"/>
      <c r="AD22" s="79" t="e">
        <f t="shared" si="3"/>
        <v>#VALUE!</v>
      </c>
      <c r="AE22" s="83">
        <f t="shared" si="4"/>
        <v>0</v>
      </c>
      <c r="AF22" s="89" t="e">
        <f>CONCATENATE("Week of  ",LOOKUP(AD22,'WeeklyView (2)'!$D$93:$O$93,'WeeklyView (2)'!$D$94:$O$94)," ",DAY(AH22))</f>
        <v>#VALUE!</v>
      </c>
      <c r="AH22" s="81" t="e">
        <f>LOOKUP(AO22,WeekNumber2!$E$6:$BX$6,WeekNumber2!$E$3:$BX$3)</f>
        <v>#VALUE!</v>
      </c>
      <c r="AI22" s="115" t="e">
        <f t="shared" si="9"/>
        <v>#VALUE!</v>
      </c>
      <c r="AJ22" s="108" t="e">
        <f>LOOKUP(AL22,WeekNumber2!$BY$6:$ER$6,WeekNumber2!$BY$3:$ER$3)</f>
        <v>#VALUE!</v>
      </c>
      <c r="AK22" s="116" t="e">
        <f>CONCATENATE("Week of  ",LOOKUP(AI22,'WeeklyView (2)'!$D$93:$O$93,'WeeklyView (2)'!$D$94:$O$94)," ",DAY(AJ22)," ",YEAR(AJ22))</f>
        <v>#VALUE!</v>
      </c>
      <c r="AL22" s="109" t="e">
        <f>LOOKUP(X22,WeekNumber2!$E$3:$ER$3,WeekNumber2!$E$6:$ER$6)+AE22-53</f>
        <v>#VALUE!</v>
      </c>
      <c r="AM22" s="110" t="e">
        <f>IF(OR(AND(MONTH(AJ22)=1,DAY(AJ22)=1),AND(AJ22&lt;DATE(YEAR(AJ22)+1,MONTH(1),DAY(1)),AJ22&gt;DATE(YEAR(AJ22)+1,MONTH(1),DAY(1)-7))),"Week 1",CONCATENATE("Week ",LOOKUP(X22,WeekNumber2!$E$3:$ER$3,WeekNumber2!$E$6:$ER$6)+AE22-52))</f>
        <v>#VALUE!</v>
      </c>
      <c r="AN22" s="82" t="e">
        <f>IF(OR(AND(MONTH(V22)=1,DAY(V22)=1),AND(V22&lt;DATE(YEAR(V22)+1,MONTH(1),DAY(1)),V22&gt;DATE(YEAR(V22)+1,MONTH(1),DAY(1)-7))),"Week 1",CONCATENATE("Week ",LOOKUP(X22,WeekNumber2!$E$3:$ER$3,WeekNumber2!$E$6:$ER$6)+AE22))</f>
        <v>#VALUE!</v>
      </c>
      <c r="AO22" s="80" t="e">
        <f>LOOKUP(X22,WeekNumber2!$E$3:$ER$3,WeekNumber2!$E$6:$ER$6)+AE22</f>
        <v>#VALUE!</v>
      </c>
      <c r="AP22" s="111" t="e">
        <f>LOOKUP(X22,WeekNumber2!$E$3:$ER$3,WeekNumber2!$E$6:$ER$6)+AE22</f>
        <v>#VALUE!</v>
      </c>
    </row>
    <row r="23" spans="1:42" ht="30" customHeight="1">
      <c r="A23" s="102"/>
      <c r="B23" s="104">
        <f>IF(A23="","",LOOKUP(X23,WeekNumber2!$E$3:$ER$3,WeekNumber2!$E$5:$ER$5))</f>
      </c>
      <c r="C23" s="124"/>
      <c r="D23" s="106"/>
      <c r="E23" s="120"/>
      <c r="F23" s="122">
        <f t="shared" si="10"/>
      </c>
      <c r="G23" s="103">
        <f>IF(A23="","",IF(AND(AO23&gt;52,NOT(E23="")),AL23,IF(AND(E23="",NOT(F23="")),LOOKUP(F23,WeekNumber2!$E$3:$ER$3,WeekNumber2!$E$5:$ER$5)+AE23,IF(NOT(E23=""),LOOKUP(X23,WeekNumber2!$E$3:$ER$3,WeekNumber2!$E$5:$ER$5)+AE23,""))))</f>
      </c>
      <c r="H23" s="130"/>
      <c r="I23" s="103">
        <f ca="1" t="shared" si="6"/>
      </c>
      <c r="T23" s="97">
        <f ca="1" t="shared" si="7"/>
        <v>39409</v>
      </c>
      <c r="U23" s="84" t="e">
        <f t="shared" si="0"/>
        <v>#VALUE!</v>
      </c>
      <c r="V23" s="85">
        <f t="shared" si="1"/>
      </c>
      <c r="W23" s="88" t="e">
        <f>CONCATENATE("Week of  ",LOOKUP(U23,'WeeklyView (2)'!$D$93:$O$93,'WeeklyView (2)'!$D$94:$O$94)," ",DAY(X23)," ",YEAR(X23))</f>
        <v>#VALUE!</v>
      </c>
      <c r="X23" s="86" t="e">
        <f t="shared" si="2"/>
        <v>#VALUE!</v>
      </c>
      <c r="Y23" s="87" t="e">
        <f>IF(OR(AND(MONTH(V23)=1,DAY(V23)=1),AND(V23&lt;DATE(YEAR(V23)+1,MONTH(1),DAY(1)),V23&gt;DATE(YEAR(V23)+1,MONTH(1),DAY(1)-7))),"Week 1",CONCATENATE("Week ",LOOKUP(X23,WeekNumber2!$E$3:$ER$3,WeekNumber2!$E$5:$ER$5)))</f>
        <v>#VALUE!</v>
      </c>
      <c r="Z23"/>
      <c r="AA23"/>
      <c r="AB23"/>
      <c r="AC23"/>
      <c r="AD23" s="79" t="e">
        <f t="shared" si="3"/>
        <v>#VALUE!</v>
      </c>
      <c r="AE23" s="83">
        <f t="shared" si="4"/>
        <v>0</v>
      </c>
      <c r="AF23" s="89" t="e">
        <f>CONCATENATE("Week of  ",LOOKUP(AD23,'WeeklyView (2)'!$D$93:$O$93,'WeeklyView (2)'!$D$94:$O$94)," ",DAY(AH23))</f>
        <v>#VALUE!</v>
      </c>
      <c r="AH23" s="81" t="e">
        <f>LOOKUP(AO23,WeekNumber2!$E$6:$BX$6,WeekNumber2!$E$3:$BX$3)</f>
        <v>#VALUE!</v>
      </c>
      <c r="AI23" s="115" t="e">
        <f t="shared" si="9"/>
        <v>#VALUE!</v>
      </c>
      <c r="AJ23" s="108" t="e">
        <f>LOOKUP(AL23,WeekNumber2!$BY$6:$ER$6,WeekNumber2!$BY$3:$ER$3)</f>
        <v>#VALUE!</v>
      </c>
      <c r="AK23" s="116" t="e">
        <f>CONCATENATE("Week of  ",LOOKUP(AI23,'WeeklyView (2)'!$D$93:$O$93,'WeeklyView (2)'!$D$94:$O$94)," ",DAY(AJ23)," ",YEAR(AJ23))</f>
        <v>#VALUE!</v>
      </c>
      <c r="AL23" s="109" t="e">
        <f>LOOKUP(X23,WeekNumber2!$E$3:$ER$3,WeekNumber2!$E$6:$ER$6)+AE23-53</f>
        <v>#VALUE!</v>
      </c>
      <c r="AM23" s="110" t="e">
        <f>IF(OR(AND(MONTH(AJ23)=1,DAY(AJ23)=1),AND(AJ23&lt;DATE(YEAR(AJ23)+1,MONTH(1),DAY(1)),AJ23&gt;DATE(YEAR(AJ23)+1,MONTH(1),DAY(1)-7))),"Week 1",CONCATENATE("Week ",LOOKUP(X23,WeekNumber2!$E$3:$ER$3,WeekNumber2!$E$6:$ER$6)+AE23-52))</f>
        <v>#VALUE!</v>
      </c>
      <c r="AN23" s="82" t="e">
        <f>IF(OR(AND(MONTH(V23)=1,DAY(V23)=1),AND(V23&lt;DATE(YEAR(V23)+1,MONTH(1),DAY(1)),V23&gt;DATE(YEAR(V23)+1,MONTH(1),DAY(1)-7))),"Week 1",CONCATENATE("Week ",LOOKUP(X23,WeekNumber2!$E$3:$ER$3,WeekNumber2!$E$6:$ER$6)+AE23))</f>
        <v>#VALUE!</v>
      </c>
      <c r="AO23" s="80" t="e">
        <f>LOOKUP(X23,WeekNumber2!$E$3:$ER$3,WeekNumber2!$E$6:$ER$6)+AE23</f>
        <v>#VALUE!</v>
      </c>
      <c r="AP23" s="111" t="e">
        <f>LOOKUP(X23,WeekNumber2!$E$3:$ER$3,WeekNumber2!$E$6:$ER$6)+AE23</f>
        <v>#VALUE!</v>
      </c>
    </row>
    <row r="24" spans="1:42" ht="30" customHeight="1">
      <c r="A24" s="102"/>
      <c r="B24" s="104">
        <f>IF(A24="","",LOOKUP(X24,WeekNumber2!$E$3:$ER$3,WeekNumber2!$E$5:$ER$5))</f>
      </c>
      <c r="C24" s="124"/>
      <c r="D24" s="106"/>
      <c r="E24" s="120"/>
      <c r="F24" s="122">
        <f t="shared" si="10"/>
      </c>
      <c r="G24" s="103">
        <f>IF(A24="","",IF(AND(AO24&gt;52,NOT(E24="")),AL24,IF(AND(E24="",NOT(F24="")),LOOKUP(F24,WeekNumber2!$E$3:$ER$3,WeekNumber2!$E$5:$ER$5)+AE24,IF(NOT(E24=""),LOOKUP(X24,WeekNumber2!$E$3:$ER$3,WeekNumber2!$E$5:$ER$5)+AE24,""))))</f>
      </c>
      <c r="H24" s="130"/>
      <c r="I24" s="103">
        <f ca="1" t="shared" si="6"/>
      </c>
      <c r="T24" s="97">
        <f ca="1" t="shared" si="7"/>
        <v>39409</v>
      </c>
      <c r="U24" s="84" t="e">
        <f t="shared" si="0"/>
        <v>#VALUE!</v>
      </c>
      <c r="V24" s="85">
        <f t="shared" si="1"/>
      </c>
      <c r="W24" s="88" t="e">
        <f>CONCATENATE("Week of  ",LOOKUP(U24,'WeeklyView (2)'!$D$93:$O$93,'WeeklyView (2)'!$D$94:$O$94)," ",DAY(X24)," ",YEAR(X24))</f>
        <v>#VALUE!</v>
      </c>
      <c r="X24" s="86" t="e">
        <f t="shared" si="2"/>
        <v>#VALUE!</v>
      </c>
      <c r="Y24" s="87" t="e">
        <f>IF(OR(AND(MONTH(V24)=1,DAY(V24)=1),AND(V24&lt;DATE(YEAR(V24)+1,MONTH(1),DAY(1)),V24&gt;DATE(YEAR(V24)+1,MONTH(1),DAY(1)-7))),"Week 1",CONCATENATE("Week ",LOOKUP(X24,WeekNumber2!$E$3:$ER$3,WeekNumber2!$E$5:$ER$5)))</f>
        <v>#VALUE!</v>
      </c>
      <c r="Z24"/>
      <c r="AA24"/>
      <c r="AB24"/>
      <c r="AC24"/>
      <c r="AD24" s="79" t="e">
        <f t="shared" si="3"/>
        <v>#VALUE!</v>
      </c>
      <c r="AE24" s="83">
        <f t="shared" si="4"/>
        <v>0</v>
      </c>
      <c r="AF24" s="89" t="e">
        <f>CONCATENATE("Week of  ",LOOKUP(AD24,'WeeklyView (2)'!$D$93:$O$93,'WeeklyView (2)'!$D$94:$O$94)," ",DAY(AH24))</f>
        <v>#VALUE!</v>
      </c>
      <c r="AH24" s="81" t="e">
        <f>LOOKUP(AO24,WeekNumber2!$E$6:$BX$6,WeekNumber2!$E$3:$BX$3)</f>
        <v>#VALUE!</v>
      </c>
      <c r="AI24" s="115" t="e">
        <f t="shared" si="9"/>
        <v>#VALUE!</v>
      </c>
      <c r="AJ24" s="108" t="e">
        <f>LOOKUP(AL24,WeekNumber2!$BY$6:$ER$6,WeekNumber2!$BY$3:$ER$3)</f>
        <v>#VALUE!</v>
      </c>
      <c r="AK24" s="116" t="e">
        <f>CONCATENATE("Week of  ",LOOKUP(AI24,'WeeklyView (2)'!$D$93:$O$93,'WeeklyView (2)'!$D$94:$O$94)," ",DAY(AJ24)," ",YEAR(AJ24))</f>
        <v>#VALUE!</v>
      </c>
      <c r="AL24" s="109" t="e">
        <f>LOOKUP(X24,WeekNumber2!$E$3:$ER$3,WeekNumber2!$E$6:$ER$6)+AE24-53</f>
        <v>#VALUE!</v>
      </c>
      <c r="AM24" s="110" t="e">
        <f>IF(OR(AND(MONTH(AJ24)=1,DAY(AJ24)=1),AND(AJ24&lt;DATE(YEAR(AJ24)+1,MONTH(1),DAY(1)),AJ24&gt;DATE(YEAR(AJ24)+1,MONTH(1),DAY(1)-7))),"Week 1",CONCATENATE("Week ",LOOKUP(X24,WeekNumber2!$E$3:$ER$3,WeekNumber2!$E$6:$ER$6)+AE24-52))</f>
        <v>#VALUE!</v>
      </c>
      <c r="AN24" s="82" t="e">
        <f>IF(OR(AND(MONTH(V24)=1,DAY(V24)=1),AND(V24&lt;DATE(YEAR(V24)+1,MONTH(1),DAY(1)),V24&gt;DATE(YEAR(V24)+1,MONTH(1),DAY(1)-7))),"Week 1",CONCATENATE("Week ",LOOKUP(X24,WeekNumber2!$E$3:$ER$3,WeekNumber2!$E$6:$ER$6)+AE24))</f>
        <v>#VALUE!</v>
      </c>
      <c r="AO24" s="80" t="e">
        <f>LOOKUP(X24,WeekNumber2!$E$3:$ER$3,WeekNumber2!$E$6:$ER$6)+AE24</f>
        <v>#VALUE!</v>
      </c>
      <c r="AP24" s="111" t="e">
        <f>LOOKUP(X24,WeekNumber2!$E$3:$ER$3,WeekNumber2!$E$6:$ER$6)+AE24</f>
        <v>#VALUE!</v>
      </c>
    </row>
    <row r="25" spans="1:42" ht="30" customHeight="1">
      <c r="A25" s="102"/>
      <c r="B25" s="104">
        <f>IF(A25="","",LOOKUP(X25,WeekNumber2!$E$3:$ER$3,WeekNumber2!$E$5:$ER$5))</f>
      </c>
      <c r="C25" s="124"/>
      <c r="D25" s="106"/>
      <c r="E25" s="120"/>
      <c r="F25" s="122">
        <f t="shared" si="10"/>
      </c>
      <c r="G25" s="103">
        <f>IF(A25="","",IF(AND(AO25&gt;52,NOT(E25="")),AL25,IF(AND(E25="",NOT(F25="")),LOOKUP(F25,WeekNumber2!$E$3:$ER$3,WeekNumber2!$E$5:$ER$5)+AE25,IF(NOT(E25=""),LOOKUP(X25,WeekNumber2!$E$3:$ER$3,WeekNumber2!$E$5:$ER$5)+AE25,""))))</f>
      </c>
      <c r="H25" s="130"/>
      <c r="I25" s="103">
        <f ca="1" t="shared" si="6"/>
      </c>
      <c r="T25" s="97">
        <f ca="1" t="shared" si="7"/>
        <v>39409</v>
      </c>
      <c r="U25" s="84" t="e">
        <f t="shared" si="0"/>
        <v>#VALUE!</v>
      </c>
      <c r="V25" s="85">
        <f t="shared" si="1"/>
      </c>
      <c r="W25" s="88" t="e">
        <f>CONCATENATE("Week of  ",LOOKUP(U25,'WeeklyView (2)'!$D$93:$O$93,'WeeklyView (2)'!$D$94:$O$94)," ",DAY(X25)," ",YEAR(X25))</f>
        <v>#VALUE!</v>
      </c>
      <c r="X25" s="86" t="e">
        <f t="shared" si="2"/>
        <v>#VALUE!</v>
      </c>
      <c r="Y25" s="87" t="e">
        <f>IF(OR(AND(MONTH(V25)=1,DAY(V25)=1),AND(V25&lt;DATE(YEAR(V25)+1,MONTH(1),DAY(1)),V25&gt;DATE(YEAR(V25)+1,MONTH(1),DAY(1)-7))),"Week 1",CONCATENATE("Week ",LOOKUP(X25,WeekNumber2!$E$3:$ER$3,WeekNumber2!$E$5:$ER$5)))</f>
        <v>#VALUE!</v>
      </c>
      <c r="Z25"/>
      <c r="AA25"/>
      <c r="AB25"/>
      <c r="AC25"/>
      <c r="AD25" s="79" t="e">
        <f t="shared" si="3"/>
        <v>#VALUE!</v>
      </c>
      <c r="AE25" s="83">
        <f t="shared" si="4"/>
        <v>0</v>
      </c>
      <c r="AF25" s="89" t="e">
        <f>CONCATENATE("Week of  ",LOOKUP(AD25,'WeeklyView (2)'!$D$93:$O$93,'WeeklyView (2)'!$D$94:$O$94)," ",DAY(AH25))</f>
        <v>#VALUE!</v>
      </c>
      <c r="AH25" s="81" t="e">
        <f>LOOKUP(AO25,WeekNumber2!$E$6:$BX$6,WeekNumber2!$E$3:$BX$3)</f>
        <v>#VALUE!</v>
      </c>
      <c r="AI25" s="115" t="e">
        <f t="shared" si="9"/>
        <v>#VALUE!</v>
      </c>
      <c r="AJ25" s="108" t="e">
        <f>LOOKUP(AL25,WeekNumber2!$BY$6:$ER$6,WeekNumber2!$BY$3:$ER$3)</f>
        <v>#VALUE!</v>
      </c>
      <c r="AK25" s="116" t="e">
        <f>CONCATENATE("Week of  ",LOOKUP(AI25,'WeeklyView (2)'!$D$93:$O$93,'WeeklyView (2)'!$D$94:$O$94)," ",DAY(AJ25)," ",YEAR(AJ25))</f>
        <v>#VALUE!</v>
      </c>
      <c r="AL25" s="109" t="e">
        <f>LOOKUP(X25,WeekNumber2!$E$3:$ER$3,WeekNumber2!$E$6:$ER$6)+AE25-53</f>
        <v>#VALUE!</v>
      </c>
      <c r="AM25" s="110" t="e">
        <f>IF(OR(AND(MONTH(AJ25)=1,DAY(AJ25)=1),AND(AJ25&lt;DATE(YEAR(AJ25)+1,MONTH(1),DAY(1)),AJ25&gt;DATE(YEAR(AJ25)+1,MONTH(1),DAY(1)-7))),"Week 1",CONCATENATE("Week ",LOOKUP(X25,WeekNumber2!$E$3:$ER$3,WeekNumber2!$E$6:$ER$6)+AE25-52))</f>
        <v>#VALUE!</v>
      </c>
      <c r="AN25" s="82" t="e">
        <f>IF(OR(AND(MONTH(V25)=1,DAY(V25)=1),AND(V25&lt;DATE(YEAR(V25)+1,MONTH(1),DAY(1)),V25&gt;DATE(YEAR(V25)+1,MONTH(1),DAY(1)-7))),"Week 1",CONCATENATE("Week ",LOOKUP(X25,WeekNumber2!$E$3:$ER$3,WeekNumber2!$E$6:$ER$6)+AE25))</f>
        <v>#VALUE!</v>
      </c>
      <c r="AO25" s="80" t="e">
        <f>LOOKUP(X25,WeekNumber2!$E$3:$ER$3,WeekNumber2!$E$6:$ER$6)+AE25</f>
        <v>#VALUE!</v>
      </c>
      <c r="AP25" s="111" t="e">
        <f>LOOKUP(X25,WeekNumber2!$E$3:$ER$3,WeekNumber2!$E$6:$ER$6)+AE25</f>
        <v>#VALUE!</v>
      </c>
    </row>
    <row r="26" spans="1:42" ht="30" customHeight="1">
      <c r="A26" s="102"/>
      <c r="B26" s="104">
        <f>IF(A26="","",LOOKUP(X26,WeekNumber2!$E$3:$ER$3,WeekNumber2!$E$5:$ER$5))</f>
      </c>
      <c r="C26" s="124"/>
      <c r="D26" s="106"/>
      <c r="E26" s="120"/>
      <c r="F26" s="122">
        <f t="shared" si="10"/>
      </c>
      <c r="G26" s="103">
        <f>IF(A26="","",IF(AND(AO26&gt;52,NOT(E26="")),AL26,IF(AND(E26="",NOT(F26="")),LOOKUP(F26,WeekNumber2!$E$3:$ER$3,WeekNumber2!$E$5:$ER$5)+AE26,IF(NOT(E26=""),LOOKUP(X26,WeekNumber2!$E$3:$ER$3,WeekNumber2!$E$5:$ER$5)+AE26,""))))</f>
      </c>
      <c r="H26" s="130"/>
      <c r="I26" s="103">
        <f ca="1" t="shared" si="6"/>
      </c>
      <c r="T26" s="97">
        <f ca="1" t="shared" si="7"/>
        <v>39409</v>
      </c>
      <c r="U26" s="84" t="e">
        <f t="shared" si="0"/>
        <v>#VALUE!</v>
      </c>
      <c r="V26" s="85">
        <f t="shared" si="1"/>
      </c>
      <c r="W26" s="88" t="e">
        <f>CONCATENATE("Week of  ",LOOKUP(U26,'WeeklyView (2)'!$D$93:$O$93,'WeeklyView (2)'!$D$94:$O$94)," ",DAY(X26)," ",YEAR(X26))</f>
        <v>#VALUE!</v>
      </c>
      <c r="X26" s="86" t="e">
        <f t="shared" si="2"/>
        <v>#VALUE!</v>
      </c>
      <c r="Y26" s="87" t="e">
        <f>IF(OR(AND(MONTH(V26)=1,DAY(V26)=1),AND(V26&lt;DATE(YEAR(V26)+1,MONTH(1),DAY(1)),V26&gt;DATE(YEAR(V26)+1,MONTH(1),DAY(1)-7))),"Week 1",CONCATENATE("Week ",LOOKUP(X26,WeekNumber2!$E$3:$ER$3,WeekNumber2!$E$5:$ER$5)))</f>
        <v>#VALUE!</v>
      </c>
      <c r="Z26"/>
      <c r="AA26"/>
      <c r="AB26"/>
      <c r="AC26"/>
      <c r="AD26" s="79" t="e">
        <f t="shared" si="3"/>
        <v>#VALUE!</v>
      </c>
      <c r="AE26" s="83">
        <f t="shared" si="4"/>
        <v>0</v>
      </c>
      <c r="AF26" s="89" t="e">
        <f>CONCATENATE("Week of  ",LOOKUP(AD26,'WeeklyView (2)'!$D$93:$O$93,'WeeklyView (2)'!$D$94:$O$94)," ",DAY(AH26))</f>
        <v>#VALUE!</v>
      </c>
      <c r="AH26" s="81" t="e">
        <f>LOOKUP(AO26,WeekNumber2!$E$6:$BX$6,WeekNumber2!$E$3:$BX$3)</f>
        <v>#VALUE!</v>
      </c>
      <c r="AI26" s="115" t="e">
        <f t="shared" si="9"/>
        <v>#VALUE!</v>
      </c>
      <c r="AJ26" s="108" t="e">
        <f>LOOKUP(AL26,WeekNumber2!$BY$6:$ER$6,WeekNumber2!$BY$3:$ER$3)</f>
        <v>#VALUE!</v>
      </c>
      <c r="AK26" s="116" t="e">
        <f>CONCATENATE("Week of  ",LOOKUP(AI26,'WeeklyView (2)'!$D$93:$O$93,'WeeklyView (2)'!$D$94:$O$94)," ",DAY(AJ26)," ",YEAR(AJ26))</f>
        <v>#VALUE!</v>
      </c>
      <c r="AL26" s="109" t="e">
        <f>LOOKUP(X26,WeekNumber2!$E$3:$ER$3,WeekNumber2!$E$6:$ER$6)+AE26-53</f>
        <v>#VALUE!</v>
      </c>
      <c r="AM26" s="110" t="e">
        <f>IF(OR(AND(MONTH(AJ26)=1,DAY(AJ26)=1),AND(AJ26&lt;DATE(YEAR(AJ26)+1,MONTH(1),DAY(1)),AJ26&gt;DATE(YEAR(AJ26)+1,MONTH(1),DAY(1)-7))),"Week 1",CONCATENATE("Week ",LOOKUP(X26,WeekNumber2!$E$3:$ER$3,WeekNumber2!$E$6:$ER$6)+AE26-52))</f>
        <v>#VALUE!</v>
      </c>
      <c r="AN26" s="82" t="e">
        <f>IF(OR(AND(MONTH(V26)=1,DAY(V26)=1),AND(V26&lt;DATE(YEAR(V26)+1,MONTH(1),DAY(1)),V26&gt;DATE(YEAR(V26)+1,MONTH(1),DAY(1)-7))),"Week 1",CONCATENATE("Week ",LOOKUP(X26,WeekNumber2!$E$3:$ER$3,WeekNumber2!$E$6:$ER$6)+AE26))</f>
        <v>#VALUE!</v>
      </c>
      <c r="AO26" s="80" t="e">
        <f>LOOKUP(X26,WeekNumber2!$E$3:$ER$3,WeekNumber2!$E$6:$ER$6)+AE26</f>
        <v>#VALUE!</v>
      </c>
      <c r="AP26" s="111" t="e">
        <f>LOOKUP(X26,WeekNumber2!$E$3:$ER$3,WeekNumber2!$E$6:$ER$6)+AE26</f>
        <v>#VALUE!</v>
      </c>
    </row>
    <row r="27" spans="1:42" ht="30" customHeight="1">
      <c r="A27" s="102"/>
      <c r="B27" s="104">
        <f>IF(A27="","",LOOKUP(X27,WeekNumber2!$E$3:$ER$3,WeekNumber2!$E$5:$ER$5))</f>
      </c>
      <c r="C27" s="124"/>
      <c r="D27" s="106"/>
      <c r="E27" s="120"/>
      <c r="F27" s="122">
        <f t="shared" si="10"/>
      </c>
      <c r="G27" s="103">
        <f>IF(A27="","",IF(AND(AO27&gt;52,NOT(E27="")),AL27,IF(AND(E27="",NOT(F27="")),LOOKUP(F27,WeekNumber2!$E$3:$ER$3,WeekNumber2!$E$5:$ER$5)+AE27,IF(NOT(E27=""),LOOKUP(X27,WeekNumber2!$E$3:$ER$3,WeekNumber2!$E$5:$ER$5)+AE27,""))))</f>
      </c>
      <c r="H27" s="130"/>
      <c r="I27" s="103">
        <f ca="1" t="shared" si="6"/>
      </c>
      <c r="T27" s="97">
        <f ca="1" t="shared" si="7"/>
        <v>39409</v>
      </c>
      <c r="U27" s="84" t="e">
        <f t="shared" si="0"/>
        <v>#VALUE!</v>
      </c>
      <c r="V27" s="85">
        <f t="shared" si="1"/>
      </c>
      <c r="W27" s="88" t="e">
        <f>CONCATENATE("Week of  ",LOOKUP(U27,'WeeklyView (2)'!$D$93:$O$93,'WeeklyView (2)'!$D$94:$O$94)," ",DAY(X27)," ",YEAR(X27))</f>
        <v>#VALUE!</v>
      </c>
      <c r="X27" s="86" t="e">
        <f t="shared" si="2"/>
        <v>#VALUE!</v>
      </c>
      <c r="Y27" s="87" t="e">
        <f>IF(OR(AND(MONTH(V27)=1,DAY(V27)=1),AND(V27&lt;DATE(YEAR(V27)+1,MONTH(1),DAY(1)),V27&gt;DATE(YEAR(V27)+1,MONTH(1),DAY(1)-7))),"Week 1",CONCATENATE("Week ",LOOKUP(X27,WeekNumber2!$E$3:$ER$3,WeekNumber2!$E$5:$ER$5)))</f>
        <v>#VALUE!</v>
      </c>
      <c r="Z27"/>
      <c r="AA27"/>
      <c r="AB27"/>
      <c r="AC27"/>
      <c r="AD27" s="79" t="e">
        <f t="shared" si="3"/>
        <v>#VALUE!</v>
      </c>
      <c r="AE27" s="83">
        <f t="shared" si="4"/>
        <v>0</v>
      </c>
      <c r="AF27" s="89" t="e">
        <f>CONCATENATE("Week of  ",LOOKUP(AD27,'WeeklyView (2)'!$D$93:$O$93,'WeeklyView (2)'!$D$94:$O$94)," ",DAY(AH27))</f>
        <v>#VALUE!</v>
      </c>
      <c r="AH27" s="81" t="e">
        <f>LOOKUP(AO27,WeekNumber2!$E$6:$BX$6,WeekNumber2!$E$3:$BX$3)</f>
        <v>#VALUE!</v>
      </c>
      <c r="AI27" s="115" t="e">
        <f t="shared" si="9"/>
        <v>#VALUE!</v>
      </c>
      <c r="AJ27" s="108" t="e">
        <f>LOOKUP(AL27,WeekNumber2!$BY$6:$ER$6,WeekNumber2!$BY$3:$ER$3)</f>
        <v>#VALUE!</v>
      </c>
      <c r="AK27" s="116" t="e">
        <f>CONCATENATE("Week of  ",LOOKUP(AI27,'WeeklyView (2)'!$D$93:$O$93,'WeeklyView (2)'!$D$94:$O$94)," ",DAY(AJ27)," ",YEAR(AJ27))</f>
        <v>#VALUE!</v>
      </c>
      <c r="AL27" s="109" t="e">
        <f>LOOKUP(X27,WeekNumber2!$E$3:$ER$3,WeekNumber2!$E$6:$ER$6)+AE27-53</f>
        <v>#VALUE!</v>
      </c>
      <c r="AM27" s="110" t="e">
        <f>IF(OR(AND(MONTH(AJ27)=1,DAY(AJ27)=1),AND(AJ27&lt;DATE(YEAR(AJ27)+1,MONTH(1),DAY(1)),AJ27&gt;DATE(YEAR(AJ27)+1,MONTH(1),DAY(1)-7))),"Week 1",CONCATENATE("Week ",LOOKUP(X27,WeekNumber2!$E$3:$ER$3,WeekNumber2!$E$6:$ER$6)+AE27-52))</f>
        <v>#VALUE!</v>
      </c>
      <c r="AN27" s="82" t="e">
        <f>IF(OR(AND(MONTH(V27)=1,DAY(V27)=1),AND(V27&lt;DATE(YEAR(V27)+1,MONTH(1),DAY(1)),V27&gt;DATE(YEAR(V27)+1,MONTH(1),DAY(1)-7))),"Week 1",CONCATENATE("Week ",LOOKUP(X27,WeekNumber2!$E$3:$ER$3,WeekNumber2!$E$6:$ER$6)+AE27))</f>
        <v>#VALUE!</v>
      </c>
      <c r="AO27" s="80" t="e">
        <f>LOOKUP(X27,WeekNumber2!$E$3:$ER$3,WeekNumber2!$E$6:$ER$6)+AE27</f>
        <v>#VALUE!</v>
      </c>
      <c r="AP27" s="111" t="e">
        <f>LOOKUP(X27,WeekNumber2!$E$3:$ER$3,WeekNumber2!$E$6:$ER$6)+AE27</f>
        <v>#VALUE!</v>
      </c>
    </row>
    <row r="28" spans="1:42" ht="30" customHeight="1">
      <c r="A28" s="102"/>
      <c r="B28" s="104">
        <f>IF(A28="","",LOOKUP(X28,WeekNumber2!$E$3:$ER$3,WeekNumber2!$E$5:$ER$5))</f>
      </c>
      <c r="C28" s="124"/>
      <c r="D28" s="106"/>
      <c r="E28" s="120"/>
      <c r="F28" s="122">
        <f t="shared" si="10"/>
      </c>
      <c r="G28" s="103">
        <f>IF(A28="","",IF(AND(AO28&gt;52,NOT(E28="")),AL28,IF(AND(E28="",NOT(F28="")),LOOKUP(F28,WeekNumber2!$E$3:$ER$3,WeekNumber2!$E$5:$ER$5)+AE28,IF(NOT(E28=""),LOOKUP(X28,WeekNumber2!$E$3:$ER$3,WeekNumber2!$E$5:$ER$5)+AE28,""))))</f>
      </c>
      <c r="H28" s="130"/>
      <c r="I28" s="103">
        <f ca="1" t="shared" si="6"/>
      </c>
      <c r="T28" s="97">
        <f ca="1" t="shared" si="7"/>
        <v>39409</v>
      </c>
      <c r="U28" s="84" t="e">
        <f t="shared" si="0"/>
        <v>#VALUE!</v>
      </c>
      <c r="V28" s="85">
        <f t="shared" si="1"/>
      </c>
      <c r="W28" s="88" t="e">
        <f>CONCATENATE("Week of  ",LOOKUP(U28,'WeeklyView (2)'!$D$93:$O$93,'WeeklyView (2)'!$D$94:$O$94)," ",DAY(X28)," ",YEAR(X28))</f>
        <v>#VALUE!</v>
      </c>
      <c r="X28" s="86" t="e">
        <f t="shared" si="2"/>
        <v>#VALUE!</v>
      </c>
      <c r="Y28" s="87" t="e">
        <f>IF(OR(AND(MONTH(V28)=1,DAY(V28)=1),AND(V28&lt;DATE(YEAR(V28)+1,MONTH(1),DAY(1)),V28&gt;DATE(YEAR(V28)+1,MONTH(1),DAY(1)-7))),"Week 1",CONCATENATE("Week ",LOOKUP(X28,WeekNumber2!$E$3:$ER$3,WeekNumber2!$E$5:$ER$5)))</f>
        <v>#VALUE!</v>
      </c>
      <c r="Z28"/>
      <c r="AA28"/>
      <c r="AB28"/>
      <c r="AC28"/>
      <c r="AD28" s="79" t="e">
        <f t="shared" si="3"/>
        <v>#VALUE!</v>
      </c>
      <c r="AE28" s="83">
        <f t="shared" si="4"/>
        <v>0</v>
      </c>
      <c r="AF28" s="89" t="e">
        <f>CONCATENATE("Week of  ",LOOKUP(AD28,'WeeklyView (2)'!$D$93:$O$93,'WeeklyView (2)'!$D$94:$O$94)," ",DAY(AH28))</f>
        <v>#VALUE!</v>
      </c>
      <c r="AH28" s="81" t="e">
        <f>LOOKUP(AO28,WeekNumber2!$E$6:$BX$6,WeekNumber2!$E$3:$BX$3)</f>
        <v>#VALUE!</v>
      </c>
      <c r="AI28" s="115" t="e">
        <f t="shared" si="9"/>
        <v>#VALUE!</v>
      </c>
      <c r="AJ28" s="108" t="e">
        <f>LOOKUP(AL28,WeekNumber2!$BY$6:$ER$6,WeekNumber2!$BY$3:$ER$3)</f>
        <v>#VALUE!</v>
      </c>
      <c r="AK28" s="116" t="e">
        <f>CONCATENATE("Week of  ",LOOKUP(AI28,'WeeklyView (2)'!$D$93:$O$93,'WeeklyView (2)'!$D$94:$O$94)," ",DAY(AJ28)," ",YEAR(AJ28))</f>
        <v>#VALUE!</v>
      </c>
      <c r="AL28" s="109" t="e">
        <f>LOOKUP(X28,WeekNumber2!$E$3:$ER$3,WeekNumber2!$E$6:$ER$6)+AE28-53</f>
        <v>#VALUE!</v>
      </c>
      <c r="AM28" s="110" t="e">
        <f>IF(OR(AND(MONTH(AJ28)=1,DAY(AJ28)=1),AND(AJ28&lt;DATE(YEAR(AJ28)+1,MONTH(1),DAY(1)),AJ28&gt;DATE(YEAR(AJ28)+1,MONTH(1),DAY(1)-7))),"Week 1",CONCATENATE("Week ",LOOKUP(X28,WeekNumber2!$E$3:$ER$3,WeekNumber2!$E$6:$ER$6)+AE28-52))</f>
        <v>#VALUE!</v>
      </c>
      <c r="AN28" s="82" t="e">
        <f>IF(OR(AND(MONTH(V28)=1,DAY(V28)=1),AND(V28&lt;DATE(YEAR(V28)+1,MONTH(1),DAY(1)),V28&gt;DATE(YEAR(V28)+1,MONTH(1),DAY(1)-7))),"Week 1",CONCATENATE("Week ",LOOKUP(X28,WeekNumber2!$E$3:$ER$3,WeekNumber2!$E$6:$ER$6)+AE28))</f>
        <v>#VALUE!</v>
      </c>
      <c r="AO28" s="80" t="e">
        <f>LOOKUP(X28,WeekNumber2!$E$3:$ER$3,WeekNumber2!$E$6:$ER$6)+AE28</f>
        <v>#VALUE!</v>
      </c>
      <c r="AP28" s="111" t="e">
        <f>LOOKUP(X28,WeekNumber2!$E$3:$ER$3,WeekNumber2!$E$6:$ER$6)+AE28</f>
        <v>#VALUE!</v>
      </c>
    </row>
    <row r="29" spans="1:42" ht="30" customHeight="1">
      <c r="A29" s="102"/>
      <c r="B29" s="104">
        <f>IF(A29="","",LOOKUP(X29,WeekNumber2!$E$3:$ER$3,WeekNumber2!$E$5:$ER$5))</f>
      </c>
      <c r="C29" s="124"/>
      <c r="D29" s="106"/>
      <c r="E29" s="120"/>
      <c r="F29" s="122">
        <f t="shared" si="10"/>
      </c>
      <c r="G29" s="103">
        <f>IF(A29="","",IF(AND(AO29&gt;52,NOT(E29="")),AL29,IF(AND(E29="",NOT(F29="")),LOOKUP(F29,WeekNumber2!$E$3:$ER$3,WeekNumber2!$E$5:$ER$5)+AE29,IF(NOT(E29=""),LOOKUP(X29,WeekNumber2!$E$3:$ER$3,WeekNumber2!$E$5:$ER$5)+AE29,""))))</f>
      </c>
      <c r="H29" s="130"/>
      <c r="I29" s="103">
        <f ca="1" t="shared" si="6"/>
      </c>
      <c r="T29" s="97">
        <f ca="1" t="shared" si="7"/>
        <v>39409</v>
      </c>
      <c r="U29" s="84" t="e">
        <f t="shared" si="0"/>
        <v>#VALUE!</v>
      </c>
      <c r="V29" s="85">
        <f t="shared" si="1"/>
      </c>
      <c r="W29" s="88" t="e">
        <f>CONCATENATE("Week of  ",LOOKUP(U29,'WeeklyView (2)'!$D$93:$O$93,'WeeklyView (2)'!$D$94:$O$94)," ",DAY(X29)," ",YEAR(X29))</f>
        <v>#VALUE!</v>
      </c>
      <c r="X29" s="86" t="e">
        <f t="shared" si="2"/>
        <v>#VALUE!</v>
      </c>
      <c r="Y29" s="87" t="e">
        <f>IF(OR(AND(MONTH(V29)=1,DAY(V29)=1),AND(V29&lt;DATE(YEAR(V29)+1,MONTH(1),DAY(1)),V29&gt;DATE(YEAR(V29)+1,MONTH(1),DAY(1)-7))),"Week 1",CONCATENATE("Week ",LOOKUP(X29,WeekNumber2!$E$3:$ER$3,WeekNumber2!$E$5:$ER$5)))</f>
        <v>#VALUE!</v>
      </c>
      <c r="Z29"/>
      <c r="AA29"/>
      <c r="AB29"/>
      <c r="AC29"/>
      <c r="AD29" s="79" t="e">
        <f t="shared" si="3"/>
        <v>#VALUE!</v>
      </c>
      <c r="AE29" s="83">
        <f t="shared" si="4"/>
        <v>0</v>
      </c>
      <c r="AF29" s="89" t="e">
        <f>CONCATENATE("Week of  ",LOOKUP(AD29,'WeeklyView (2)'!$D$93:$O$93,'WeeklyView (2)'!$D$94:$O$94)," ",DAY(AH29))</f>
        <v>#VALUE!</v>
      </c>
      <c r="AH29" s="81" t="e">
        <f>LOOKUP(AO29,WeekNumber2!$E$6:$BX$6,WeekNumber2!$E$3:$BX$3)</f>
        <v>#VALUE!</v>
      </c>
      <c r="AI29" s="115" t="e">
        <f t="shared" si="9"/>
        <v>#VALUE!</v>
      </c>
      <c r="AJ29" s="108" t="e">
        <f>LOOKUP(AL29,WeekNumber2!$BY$6:$ER$6,WeekNumber2!$BY$3:$ER$3)</f>
        <v>#VALUE!</v>
      </c>
      <c r="AK29" s="116" t="e">
        <f>CONCATENATE("Week of  ",LOOKUP(AI29,'WeeklyView (2)'!$D$93:$O$93,'WeeklyView (2)'!$D$94:$O$94)," ",DAY(AJ29)," ",YEAR(AJ29))</f>
        <v>#VALUE!</v>
      </c>
      <c r="AL29" s="109" t="e">
        <f>LOOKUP(X29,WeekNumber2!$E$3:$ER$3,WeekNumber2!$E$6:$ER$6)+AE29-53</f>
        <v>#VALUE!</v>
      </c>
      <c r="AM29" s="110" t="e">
        <f>IF(OR(AND(MONTH(AJ29)=1,DAY(AJ29)=1),AND(AJ29&lt;DATE(YEAR(AJ29)+1,MONTH(1),DAY(1)),AJ29&gt;DATE(YEAR(AJ29)+1,MONTH(1),DAY(1)-7))),"Week 1",CONCATENATE("Week ",LOOKUP(X29,WeekNumber2!$E$3:$ER$3,WeekNumber2!$E$6:$ER$6)+AE29-52))</f>
        <v>#VALUE!</v>
      </c>
      <c r="AN29" s="82" t="e">
        <f>IF(OR(AND(MONTH(V29)=1,DAY(V29)=1),AND(V29&lt;DATE(YEAR(V29)+1,MONTH(1),DAY(1)),V29&gt;DATE(YEAR(V29)+1,MONTH(1),DAY(1)-7))),"Week 1",CONCATENATE("Week ",LOOKUP(X29,WeekNumber2!$E$3:$ER$3,WeekNumber2!$E$6:$ER$6)+AE29))</f>
        <v>#VALUE!</v>
      </c>
      <c r="AO29" s="80" t="e">
        <f>LOOKUP(X29,WeekNumber2!$E$3:$ER$3,WeekNumber2!$E$6:$ER$6)+AE29</f>
        <v>#VALUE!</v>
      </c>
      <c r="AP29" s="111" t="e">
        <f>LOOKUP(X29,WeekNumber2!$E$3:$ER$3,WeekNumber2!$E$6:$ER$6)+AE29</f>
        <v>#VALUE!</v>
      </c>
    </row>
    <row r="30" spans="1:42" ht="30" customHeight="1">
      <c r="A30" s="102"/>
      <c r="B30" s="104">
        <f>IF(A30="","",LOOKUP(X30,WeekNumber2!$E$3:$ER$3,WeekNumber2!$E$5:$ER$5))</f>
      </c>
      <c r="C30" s="124"/>
      <c r="D30" s="106"/>
      <c r="E30" s="120"/>
      <c r="F30" s="122">
        <f t="shared" si="10"/>
      </c>
      <c r="G30" s="103">
        <f>IF(A30="","",IF(AND(AO30&gt;52,NOT(E30="")),AL30,IF(AND(E30="",NOT(F30="")),LOOKUP(F30,WeekNumber2!$E$3:$ER$3,WeekNumber2!$E$5:$ER$5)+AE30,IF(NOT(E30=""),LOOKUP(X30,WeekNumber2!$E$3:$ER$3,WeekNumber2!$E$5:$ER$5)+AE30,""))))</f>
      </c>
      <c r="H30" s="130"/>
      <c r="I30" s="103">
        <f ca="1" t="shared" si="6"/>
      </c>
      <c r="T30" s="97">
        <f ca="1" t="shared" si="7"/>
        <v>39409</v>
      </c>
      <c r="U30" s="84" t="e">
        <f t="shared" si="0"/>
        <v>#VALUE!</v>
      </c>
      <c r="V30" s="85">
        <f t="shared" si="1"/>
      </c>
      <c r="W30" s="88" t="e">
        <f>CONCATENATE("Week of  ",LOOKUP(U30,'WeeklyView (2)'!$D$93:$O$93,'WeeklyView (2)'!$D$94:$O$94)," ",DAY(X30)," ",YEAR(X30))</f>
        <v>#VALUE!</v>
      </c>
      <c r="X30" s="86" t="e">
        <f t="shared" si="2"/>
        <v>#VALUE!</v>
      </c>
      <c r="Y30" s="87" t="e">
        <f>IF(OR(AND(MONTH(V30)=1,DAY(V30)=1),AND(V30&lt;DATE(YEAR(V30)+1,MONTH(1),DAY(1)),V30&gt;DATE(YEAR(V30)+1,MONTH(1),DAY(1)-7))),"Week 1",CONCATENATE("Week ",LOOKUP(X30,WeekNumber2!$E$3:$ER$3,WeekNumber2!$E$5:$ER$5)))</f>
        <v>#VALUE!</v>
      </c>
      <c r="Z30"/>
      <c r="AA30"/>
      <c r="AB30"/>
      <c r="AC30"/>
      <c r="AD30" s="79" t="e">
        <f t="shared" si="3"/>
        <v>#VALUE!</v>
      </c>
      <c r="AE30" s="83">
        <f t="shared" si="4"/>
        <v>0</v>
      </c>
      <c r="AF30" s="89" t="e">
        <f>CONCATENATE("Week of  ",LOOKUP(AD30,'WeeklyView (2)'!$D$93:$O$93,'WeeklyView (2)'!$D$94:$O$94)," ",DAY(AH30))</f>
        <v>#VALUE!</v>
      </c>
      <c r="AH30" s="81" t="e">
        <f>LOOKUP(AO30,WeekNumber2!$E$6:$BX$6,WeekNumber2!$E$3:$BX$3)</f>
        <v>#VALUE!</v>
      </c>
      <c r="AI30" s="115" t="e">
        <f t="shared" si="9"/>
        <v>#VALUE!</v>
      </c>
      <c r="AJ30" s="108" t="e">
        <f>LOOKUP(AL30,WeekNumber2!$BY$6:$ER$6,WeekNumber2!$BY$3:$ER$3)</f>
        <v>#VALUE!</v>
      </c>
      <c r="AK30" s="116" t="e">
        <f>CONCATENATE("Week of  ",LOOKUP(AI30,'WeeklyView (2)'!$D$93:$O$93,'WeeklyView (2)'!$D$94:$O$94)," ",DAY(AJ30)," ",YEAR(AJ30))</f>
        <v>#VALUE!</v>
      </c>
      <c r="AL30" s="109" t="e">
        <f>LOOKUP(X30,WeekNumber2!$E$3:$ER$3,WeekNumber2!$E$6:$ER$6)+AE30-53</f>
        <v>#VALUE!</v>
      </c>
      <c r="AM30" s="110" t="e">
        <f>IF(OR(AND(MONTH(AJ30)=1,DAY(AJ30)=1),AND(AJ30&lt;DATE(YEAR(AJ30)+1,MONTH(1),DAY(1)),AJ30&gt;DATE(YEAR(AJ30)+1,MONTH(1),DAY(1)-7))),"Week 1",CONCATENATE("Week ",LOOKUP(X30,WeekNumber2!$E$3:$ER$3,WeekNumber2!$E$6:$ER$6)+AE30-52))</f>
        <v>#VALUE!</v>
      </c>
      <c r="AN30" s="82" t="e">
        <f>IF(OR(AND(MONTH(V30)=1,DAY(V30)=1),AND(V30&lt;DATE(YEAR(V30)+1,MONTH(1),DAY(1)),V30&gt;DATE(YEAR(V30)+1,MONTH(1),DAY(1)-7))),"Week 1",CONCATENATE("Week ",LOOKUP(X30,WeekNumber2!$E$3:$ER$3,WeekNumber2!$E$6:$ER$6)+AE30))</f>
        <v>#VALUE!</v>
      </c>
      <c r="AO30" s="80" t="e">
        <f>LOOKUP(X30,WeekNumber2!$E$3:$ER$3,WeekNumber2!$E$6:$ER$6)+AE30</f>
        <v>#VALUE!</v>
      </c>
      <c r="AP30" s="111" t="e">
        <f>LOOKUP(X30,WeekNumber2!$E$3:$ER$3,WeekNumber2!$E$6:$ER$6)+AE30</f>
        <v>#VALUE!</v>
      </c>
    </row>
    <row r="31" spans="1:42" ht="30" customHeight="1">
      <c r="A31" s="102"/>
      <c r="B31" s="104">
        <f>IF(A31="","",LOOKUP(X31,WeekNumber2!$E$3:$ER$3,WeekNumber2!$E$5:$ER$5))</f>
      </c>
      <c r="C31" s="124"/>
      <c r="D31" s="106"/>
      <c r="E31" s="120"/>
      <c r="F31" s="122">
        <f t="shared" si="10"/>
      </c>
      <c r="G31" s="103">
        <f>IF(A31="","",IF(AND(AO31&gt;52,NOT(E31="")),AL31,IF(AND(E31="",NOT(F31="")),LOOKUP(F31,WeekNumber2!$E$3:$ER$3,WeekNumber2!$E$5:$ER$5)+AE31,IF(NOT(E31=""),LOOKUP(X31,WeekNumber2!$E$3:$ER$3,WeekNumber2!$E$5:$ER$5)+AE31,""))))</f>
      </c>
      <c r="H31" s="130"/>
      <c r="I31" s="103">
        <f ca="1" t="shared" si="6"/>
      </c>
      <c r="T31" s="97">
        <f ca="1" t="shared" si="7"/>
        <v>39409</v>
      </c>
      <c r="U31" s="84" t="e">
        <f t="shared" si="0"/>
        <v>#VALUE!</v>
      </c>
      <c r="V31" s="85">
        <f t="shared" si="1"/>
      </c>
      <c r="W31" s="88" t="e">
        <f>CONCATENATE("Week of  ",LOOKUP(U31,'WeeklyView (2)'!$D$93:$O$93,'WeeklyView (2)'!$D$94:$O$94)," ",DAY(X31)," ",YEAR(X31))</f>
        <v>#VALUE!</v>
      </c>
      <c r="X31" s="86" t="e">
        <f t="shared" si="2"/>
        <v>#VALUE!</v>
      </c>
      <c r="Y31" s="87" t="e">
        <f>IF(OR(AND(MONTH(V31)=1,DAY(V31)=1),AND(V31&lt;DATE(YEAR(V31)+1,MONTH(1),DAY(1)),V31&gt;DATE(YEAR(V31)+1,MONTH(1),DAY(1)-7))),"Week 1",CONCATENATE("Week ",LOOKUP(X31,WeekNumber2!$E$3:$ER$3,WeekNumber2!$E$5:$ER$5)))</f>
        <v>#VALUE!</v>
      </c>
      <c r="Z31"/>
      <c r="AA31"/>
      <c r="AB31"/>
      <c r="AC31"/>
      <c r="AD31" s="79" t="e">
        <f t="shared" si="3"/>
        <v>#VALUE!</v>
      </c>
      <c r="AE31" s="83">
        <f t="shared" si="4"/>
        <v>0</v>
      </c>
      <c r="AF31" s="89" t="e">
        <f>CONCATENATE("Week of  ",LOOKUP(AD31,'WeeklyView (2)'!$D$93:$O$93,'WeeklyView (2)'!$D$94:$O$94)," ",DAY(AH31))</f>
        <v>#VALUE!</v>
      </c>
      <c r="AH31" s="81" t="e">
        <f>LOOKUP(AO31,WeekNumber2!$E$6:$BX$6,WeekNumber2!$E$3:$BX$3)</f>
        <v>#VALUE!</v>
      </c>
      <c r="AI31" s="115" t="e">
        <f t="shared" si="9"/>
        <v>#VALUE!</v>
      </c>
      <c r="AJ31" s="108" t="e">
        <f>LOOKUP(AL31,WeekNumber2!$BY$6:$ER$6,WeekNumber2!$BY$3:$ER$3)</f>
        <v>#VALUE!</v>
      </c>
      <c r="AK31" s="116" t="e">
        <f>CONCATENATE("Week of  ",LOOKUP(AI31,'WeeklyView (2)'!$D$93:$O$93,'WeeklyView (2)'!$D$94:$O$94)," ",DAY(AJ31)," ",YEAR(AJ31))</f>
        <v>#VALUE!</v>
      </c>
      <c r="AL31" s="109" t="e">
        <f>LOOKUP(X31,WeekNumber2!$E$3:$ER$3,WeekNumber2!$E$6:$ER$6)+AE31-53</f>
        <v>#VALUE!</v>
      </c>
      <c r="AM31" s="110" t="e">
        <f>IF(OR(AND(MONTH(AJ31)=1,DAY(AJ31)=1),AND(AJ31&lt;DATE(YEAR(AJ31)+1,MONTH(1),DAY(1)),AJ31&gt;DATE(YEAR(AJ31)+1,MONTH(1),DAY(1)-7))),"Week 1",CONCATENATE("Week ",LOOKUP(X31,WeekNumber2!$E$3:$ER$3,WeekNumber2!$E$6:$ER$6)+AE31-52))</f>
        <v>#VALUE!</v>
      </c>
      <c r="AN31" s="82" t="e">
        <f>IF(OR(AND(MONTH(V31)=1,DAY(V31)=1),AND(V31&lt;DATE(YEAR(V31)+1,MONTH(1),DAY(1)),V31&gt;DATE(YEAR(V31)+1,MONTH(1),DAY(1)-7))),"Week 1",CONCATENATE("Week ",LOOKUP(X31,WeekNumber2!$E$3:$ER$3,WeekNumber2!$E$6:$ER$6)+AE31))</f>
        <v>#VALUE!</v>
      </c>
      <c r="AO31" s="80" t="e">
        <f>LOOKUP(X31,WeekNumber2!$E$3:$ER$3,WeekNumber2!$E$6:$ER$6)+AE31</f>
        <v>#VALUE!</v>
      </c>
      <c r="AP31" s="111" t="e">
        <f>LOOKUP(X31,WeekNumber2!$E$3:$ER$3,WeekNumber2!$E$6:$ER$6)+AE31</f>
        <v>#VALUE!</v>
      </c>
    </row>
    <row r="32" spans="1:42" ht="30" customHeight="1">
      <c r="A32" s="102"/>
      <c r="B32" s="104">
        <f>IF(A32="","",LOOKUP(X32,WeekNumber2!$E$3:$ER$3,WeekNumber2!$E$5:$ER$5))</f>
      </c>
      <c r="C32" s="124"/>
      <c r="D32" s="106"/>
      <c r="E32" s="120"/>
      <c r="F32" s="122">
        <f t="shared" si="10"/>
      </c>
      <c r="G32" s="103">
        <f>IF(A32="","",IF(AND(AO32&gt;52,NOT(E32="")),AL32,IF(AND(E32="",NOT(F32="")),LOOKUP(F32,WeekNumber2!$E$3:$ER$3,WeekNumber2!$E$5:$ER$5)+AE32,IF(NOT(E32=""),LOOKUP(X32,WeekNumber2!$E$3:$ER$3,WeekNumber2!$E$5:$ER$5)+AE32,""))))</f>
      </c>
      <c r="H32" s="130"/>
      <c r="I32" s="103">
        <f ca="1" t="shared" si="6"/>
      </c>
      <c r="T32" s="97">
        <f ca="1" t="shared" si="7"/>
        <v>39409</v>
      </c>
      <c r="U32" s="84" t="e">
        <f t="shared" si="0"/>
        <v>#VALUE!</v>
      </c>
      <c r="V32" s="85">
        <f t="shared" si="1"/>
      </c>
      <c r="W32" s="88" t="e">
        <f>CONCATENATE("Week of  ",LOOKUP(U32,'WeeklyView (2)'!$D$93:$O$93,'WeeklyView (2)'!$D$94:$O$94)," ",DAY(X32)," ",YEAR(X32))</f>
        <v>#VALUE!</v>
      </c>
      <c r="X32" s="86" t="e">
        <f t="shared" si="2"/>
        <v>#VALUE!</v>
      </c>
      <c r="Y32" s="87" t="e">
        <f>IF(OR(AND(MONTH(V32)=1,DAY(V32)=1),AND(V32&lt;DATE(YEAR(V32)+1,MONTH(1),DAY(1)),V32&gt;DATE(YEAR(V32)+1,MONTH(1),DAY(1)-7))),"Week 1",CONCATENATE("Week ",LOOKUP(X32,WeekNumber2!$E$3:$ER$3,WeekNumber2!$E$5:$ER$5)))</f>
        <v>#VALUE!</v>
      </c>
      <c r="Z32"/>
      <c r="AA32"/>
      <c r="AB32"/>
      <c r="AC32"/>
      <c r="AD32" s="79" t="e">
        <f t="shared" si="3"/>
        <v>#VALUE!</v>
      </c>
      <c r="AE32" s="83">
        <f t="shared" si="4"/>
        <v>0</v>
      </c>
      <c r="AF32" s="89" t="e">
        <f>CONCATENATE("Week of  ",LOOKUP(AD32,'WeeklyView (2)'!$D$93:$O$93,'WeeklyView (2)'!$D$94:$O$94)," ",DAY(AH32))</f>
        <v>#VALUE!</v>
      </c>
      <c r="AH32" s="81" t="e">
        <f>LOOKUP(AO32,WeekNumber2!$E$6:$BX$6,WeekNumber2!$E$3:$BX$3)</f>
        <v>#VALUE!</v>
      </c>
      <c r="AI32" s="115" t="e">
        <f t="shared" si="9"/>
        <v>#VALUE!</v>
      </c>
      <c r="AJ32" s="108" t="e">
        <f>LOOKUP(AL32,WeekNumber2!$BY$6:$ER$6,WeekNumber2!$BY$3:$ER$3)</f>
        <v>#VALUE!</v>
      </c>
      <c r="AK32" s="116" t="e">
        <f>CONCATENATE("Week of  ",LOOKUP(AI32,'WeeklyView (2)'!$D$93:$O$93,'WeeklyView (2)'!$D$94:$O$94)," ",DAY(AJ32)," ",YEAR(AJ32))</f>
        <v>#VALUE!</v>
      </c>
      <c r="AL32" s="109" t="e">
        <f>LOOKUP(X32,WeekNumber2!$E$3:$ER$3,WeekNumber2!$E$6:$ER$6)+AE32-53</f>
        <v>#VALUE!</v>
      </c>
      <c r="AM32" s="110" t="e">
        <f>IF(OR(AND(MONTH(AJ32)=1,DAY(AJ32)=1),AND(AJ32&lt;DATE(YEAR(AJ32)+1,MONTH(1),DAY(1)),AJ32&gt;DATE(YEAR(AJ32)+1,MONTH(1),DAY(1)-7))),"Week 1",CONCATENATE("Week ",LOOKUP(X32,WeekNumber2!$E$3:$ER$3,WeekNumber2!$E$6:$ER$6)+AE32-52))</f>
        <v>#VALUE!</v>
      </c>
      <c r="AN32" s="82" t="e">
        <f>IF(OR(AND(MONTH(V32)=1,DAY(V32)=1),AND(V32&lt;DATE(YEAR(V32)+1,MONTH(1),DAY(1)),V32&gt;DATE(YEAR(V32)+1,MONTH(1),DAY(1)-7))),"Week 1",CONCATENATE("Week ",LOOKUP(X32,WeekNumber2!$E$3:$ER$3,WeekNumber2!$E$6:$ER$6)+AE32))</f>
        <v>#VALUE!</v>
      </c>
      <c r="AO32" s="80" t="e">
        <f>LOOKUP(X32,WeekNumber2!$E$3:$ER$3,WeekNumber2!$E$6:$ER$6)+AE32</f>
        <v>#VALUE!</v>
      </c>
      <c r="AP32" s="111" t="e">
        <f>LOOKUP(X32,WeekNumber2!$E$3:$ER$3,WeekNumber2!$E$6:$ER$6)+AE32</f>
        <v>#VALUE!</v>
      </c>
    </row>
    <row r="33" spans="1:42" ht="30" customHeight="1">
      <c r="A33" s="102"/>
      <c r="B33" s="104">
        <f>IF(A33="","",LOOKUP(X33,WeekNumber2!$E$3:$ER$3,WeekNumber2!$E$5:$ER$5))</f>
      </c>
      <c r="C33" s="124"/>
      <c r="D33" s="106"/>
      <c r="E33" s="120"/>
      <c r="F33" s="122">
        <f t="shared" si="10"/>
      </c>
      <c r="G33" s="103">
        <f>IF(A33="","",IF(AND(AO33&gt;52,NOT(E33="")),AL33,IF(AND(E33="",NOT(F33="")),LOOKUP(F33,WeekNumber2!$E$3:$ER$3,WeekNumber2!$E$5:$ER$5)+AE33,IF(NOT(E33=""),LOOKUP(X33,WeekNumber2!$E$3:$ER$3,WeekNumber2!$E$5:$ER$5)+AE33,""))))</f>
      </c>
      <c r="H33" s="130"/>
      <c r="I33" s="103">
        <f ca="1" t="shared" si="6"/>
      </c>
      <c r="T33" s="97">
        <f ca="1" t="shared" si="7"/>
        <v>39409</v>
      </c>
      <c r="U33" s="84" t="e">
        <f t="shared" si="0"/>
        <v>#VALUE!</v>
      </c>
      <c r="V33" s="85">
        <f t="shared" si="1"/>
      </c>
      <c r="W33" s="88" t="e">
        <f>CONCATENATE("Week of  ",LOOKUP(U33,'WeeklyView (2)'!$D$93:$O$93,'WeeklyView (2)'!$D$94:$O$94)," ",DAY(X33)," ",YEAR(X33))</f>
        <v>#VALUE!</v>
      </c>
      <c r="X33" s="86" t="e">
        <f t="shared" si="2"/>
        <v>#VALUE!</v>
      </c>
      <c r="Y33" s="87" t="e">
        <f>IF(OR(AND(MONTH(V33)=1,DAY(V33)=1),AND(V33&lt;DATE(YEAR(V33)+1,MONTH(1),DAY(1)),V33&gt;DATE(YEAR(V33)+1,MONTH(1),DAY(1)-7))),"Week 1",CONCATENATE("Week ",LOOKUP(X33,WeekNumber2!$E$3:$ER$3,WeekNumber2!$E$5:$ER$5)))</f>
        <v>#VALUE!</v>
      </c>
      <c r="Z33"/>
      <c r="AA33"/>
      <c r="AB33"/>
      <c r="AC33"/>
      <c r="AD33" s="79" t="e">
        <f t="shared" si="3"/>
        <v>#VALUE!</v>
      </c>
      <c r="AE33" s="83">
        <f t="shared" si="4"/>
        <v>0</v>
      </c>
      <c r="AF33" s="89" t="e">
        <f>CONCATENATE("Week of  ",LOOKUP(AD33,'WeeklyView (2)'!$D$93:$O$93,'WeeklyView (2)'!$D$94:$O$94)," ",DAY(AH33))</f>
        <v>#VALUE!</v>
      </c>
      <c r="AH33" s="81" t="e">
        <f>LOOKUP(AO33,WeekNumber2!$E$6:$BX$6,WeekNumber2!$E$3:$BX$3)</f>
        <v>#VALUE!</v>
      </c>
      <c r="AI33" s="115" t="e">
        <f t="shared" si="9"/>
        <v>#VALUE!</v>
      </c>
      <c r="AJ33" s="108" t="e">
        <f>LOOKUP(AL33,WeekNumber2!$BY$6:$ER$6,WeekNumber2!$BY$3:$ER$3)</f>
        <v>#VALUE!</v>
      </c>
      <c r="AK33" s="116" t="e">
        <f>CONCATENATE("Week of  ",LOOKUP(AI33,'WeeklyView (2)'!$D$93:$O$93,'WeeklyView (2)'!$D$94:$O$94)," ",DAY(AJ33)," ",YEAR(AJ33))</f>
        <v>#VALUE!</v>
      </c>
      <c r="AL33" s="109" t="e">
        <f>LOOKUP(X33,WeekNumber2!$E$3:$ER$3,WeekNumber2!$E$6:$ER$6)+AE33-53</f>
        <v>#VALUE!</v>
      </c>
      <c r="AM33" s="110" t="e">
        <f>IF(OR(AND(MONTH(AJ33)=1,DAY(AJ33)=1),AND(AJ33&lt;DATE(YEAR(AJ33)+1,MONTH(1),DAY(1)),AJ33&gt;DATE(YEAR(AJ33)+1,MONTH(1),DAY(1)-7))),"Week 1",CONCATENATE("Week ",LOOKUP(X33,WeekNumber2!$E$3:$ER$3,WeekNumber2!$E$6:$ER$6)+AE33-52))</f>
        <v>#VALUE!</v>
      </c>
      <c r="AN33" s="82" t="e">
        <f>IF(OR(AND(MONTH(V33)=1,DAY(V33)=1),AND(V33&lt;DATE(YEAR(V33)+1,MONTH(1),DAY(1)),V33&gt;DATE(YEAR(V33)+1,MONTH(1),DAY(1)-7))),"Week 1",CONCATENATE("Week ",LOOKUP(X33,WeekNumber2!$E$3:$ER$3,WeekNumber2!$E$6:$ER$6)+AE33))</f>
        <v>#VALUE!</v>
      </c>
      <c r="AO33" s="80" t="e">
        <f>LOOKUP(X33,WeekNumber2!$E$3:$ER$3,WeekNumber2!$E$6:$ER$6)+AE33</f>
        <v>#VALUE!</v>
      </c>
      <c r="AP33" s="111" t="e">
        <f>LOOKUP(X33,WeekNumber2!$E$3:$ER$3,WeekNumber2!$E$6:$ER$6)+AE33</f>
        <v>#VALUE!</v>
      </c>
    </row>
    <row r="34" spans="1:42" ht="30" customHeight="1">
      <c r="A34" s="102"/>
      <c r="B34" s="104">
        <f>IF(A34="","",LOOKUP(X34,WeekNumber2!$E$3:$ER$3,WeekNumber2!$E$5:$ER$5))</f>
      </c>
      <c r="C34" s="124"/>
      <c r="D34" s="106"/>
      <c r="E34" s="120"/>
      <c r="F34" s="122">
        <f t="shared" si="10"/>
      </c>
      <c r="G34" s="103">
        <f>IF(A34="","",IF(AND(AO34&gt;52,NOT(E34="")),AL34,IF(AND(E34="",NOT(F34="")),LOOKUP(F34,WeekNumber2!$E$3:$ER$3,WeekNumber2!$E$5:$ER$5)+AE34,IF(NOT(E34=""),LOOKUP(X34,WeekNumber2!$E$3:$ER$3,WeekNumber2!$E$5:$ER$5)+AE34,""))))</f>
      </c>
      <c r="H34" s="130"/>
      <c r="I34" s="103">
        <f ca="1" t="shared" si="6"/>
      </c>
      <c r="T34" s="97">
        <f ca="1" t="shared" si="7"/>
        <v>39409</v>
      </c>
      <c r="U34" s="84" t="e">
        <f t="shared" si="0"/>
        <v>#VALUE!</v>
      </c>
      <c r="V34" s="85">
        <f t="shared" si="1"/>
      </c>
      <c r="W34" s="88" t="e">
        <f>CONCATENATE("Week of  ",LOOKUP(U34,'WeeklyView (2)'!$D$93:$O$93,'WeeklyView (2)'!$D$94:$O$94)," ",DAY(X34)," ",YEAR(X34))</f>
        <v>#VALUE!</v>
      </c>
      <c r="X34" s="86" t="e">
        <f t="shared" si="2"/>
        <v>#VALUE!</v>
      </c>
      <c r="Y34" s="87" t="e">
        <f>IF(OR(AND(MONTH(V34)=1,DAY(V34)=1),AND(V34&lt;DATE(YEAR(V34)+1,MONTH(1),DAY(1)),V34&gt;DATE(YEAR(V34)+1,MONTH(1),DAY(1)-7))),"Week 1",CONCATENATE("Week ",LOOKUP(X34,WeekNumber2!$E$3:$ER$3,WeekNumber2!$E$5:$ER$5)))</f>
        <v>#VALUE!</v>
      </c>
      <c r="Z34"/>
      <c r="AA34"/>
      <c r="AB34"/>
      <c r="AC34"/>
      <c r="AD34" s="79" t="e">
        <f t="shared" si="3"/>
        <v>#VALUE!</v>
      </c>
      <c r="AE34" s="83">
        <f t="shared" si="4"/>
        <v>0</v>
      </c>
      <c r="AF34" s="89" t="e">
        <f>CONCATENATE("Week of  ",LOOKUP(AD34,'WeeklyView (2)'!$D$93:$O$93,'WeeklyView (2)'!$D$94:$O$94)," ",DAY(AH34))</f>
        <v>#VALUE!</v>
      </c>
      <c r="AH34" s="81" t="e">
        <f>LOOKUP(AO34,WeekNumber2!$E$6:$BX$6,WeekNumber2!$E$3:$BX$3)</f>
        <v>#VALUE!</v>
      </c>
      <c r="AI34" s="115" t="e">
        <f t="shared" si="9"/>
        <v>#VALUE!</v>
      </c>
      <c r="AJ34" s="108" t="e">
        <f>LOOKUP(AL34,WeekNumber2!$BY$6:$ER$6,WeekNumber2!$BY$3:$ER$3)</f>
        <v>#VALUE!</v>
      </c>
      <c r="AK34" s="116" t="e">
        <f>CONCATENATE("Week of  ",LOOKUP(AI34,'WeeklyView (2)'!$D$93:$O$93,'WeeklyView (2)'!$D$94:$O$94)," ",DAY(AJ34)," ",YEAR(AJ34))</f>
        <v>#VALUE!</v>
      </c>
      <c r="AL34" s="109" t="e">
        <f>LOOKUP(X34,WeekNumber2!$E$3:$ER$3,WeekNumber2!$E$6:$ER$6)+AE34-53</f>
        <v>#VALUE!</v>
      </c>
      <c r="AM34" s="110" t="e">
        <f>IF(OR(AND(MONTH(AJ34)=1,DAY(AJ34)=1),AND(AJ34&lt;DATE(YEAR(AJ34)+1,MONTH(1),DAY(1)),AJ34&gt;DATE(YEAR(AJ34)+1,MONTH(1),DAY(1)-7))),"Week 1",CONCATENATE("Week ",LOOKUP(X34,WeekNumber2!$E$3:$ER$3,WeekNumber2!$E$6:$ER$6)+AE34-52))</f>
        <v>#VALUE!</v>
      </c>
      <c r="AN34" s="82" t="e">
        <f>IF(OR(AND(MONTH(V34)=1,DAY(V34)=1),AND(V34&lt;DATE(YEAR(V34)+1,MONTH(1),DAY(1)),V34&gt;DATE(YEAR(V34)+1,MONTH(1),DAY(1)-7))),"Week 1",CONCATENATE("Week ",LOOKUP(X34,WeekNumber2!$E$3:$ER$3,WeekNumber2!$E$6:$ER$6)+AE34))</f>
        <v>#VALUE!</v>
      </c>
      <c r="AO34" s="80" t="e">
        <f>LOOKUP(X34,WeekNumber2!$E$3:$ER$3,WeekNumber2!$E$6:$ER$6)+AE34</f>
        <v>#VALUE!</v>
      </c>
      <c r="AP34" s="111" t="e">
        <f>LOOKUP(X34,WeekNumber2!$E$3:$ER$3,WeekNumber2!$E$6:$ER$6)+AE34</f>
        <v>#VALUE!</v>
      </c>
    </row>
    <row r="35" spans="1:42" ht="30" customHeight="1">
      <c r="A35" s="102"/>
      <c r="B35" s="104">
        <f>IF(A35="","",LOOKUP(X35,WeekNumber2!$E$3:$ER$3,WeekNumber2!$E$5:$ER$5))</f>
      </c>
      <c r="C35" s="124"/>
      <c r="D35" s="106"/>
      <c r="E35" s="120"/>
      <c r="F35" s="122">
        <f t="shared" si="10"/>
      </c>
      <c r="G35" s="103">
        <f>IF(A35="","",IF(AND(AO35&gt;52,NOT(E35="")),AL35,IF(AND(E35="",NOT(F35="")),LOOKUP(F35,WeekNumber2!$E$3:$ER$3,WeekNumber2!$E$5:$ER$5)+AE35,IF(NOT(E35=""),LOOKUP(X35,WeekNumber2!$E$3:$ER$3,WeekNumber2!$E$5:$ER$5)+AE35,""))))</f>
      </c>
      <c r="H35" s="130"/>
      <c r="I35" s="103">
        <f ca="1" t="shared" si="6"/>
      </c>
      <c r="T35" s="97">
        <f ca="1" t="shared" si="7"/>
        <v>39409</v>
      </c>
      <c r="U35" s="84" t="e">
        <f t="shared" si="0"/>
        <v>#VALUE!</v>
      </c>
      <c r="V35" s="85">
        <f t="shared" si="1"/>
      </c>
      <c r="W35" s="88" t="e">
        <f>CONCATENATE("Week of  ",LOOKUP(U35,'WeeklyView (2)'!$D$93:$O$93,'WeeklyView (2)'!$D$94:$O$94)," ",DAY(X35)," ",YEAR(X35))</f>
        <v>#VALUE!</v>
      </c>
      <c r="X35" s="86" t="e">
        <f t="shared" si="2"/>
        <v>#VALUE!</v>
      </c>
      <c r="Y35" s="87" t="e">
        <f>IF(OR(AND(MONTH(V35)=1,DAY(V35)=1),AND(V35&lt;DATE(YEAR(V35)+1,MONTH(1),DAY(1)),V35&gt;DATE(YEAR(V35)+1,MONTH(1),DAY(1)-7))),"Week 1",CONCATENATE("Week ",LOOKUP(X35,WeekNumber2!$E$3:$ER$3,WeekNumber2!$E$5:$ER$5)))</f>
        <v>#VALUE!</v>
      </c>
      <c r="Z35"/>
      <c r="AA35"/>
      <c r="AB35"/>
      <c r="AC35"/>
      <c r="AD35" s="79" t="e">
        <f t="shared" si="3"/>
        <v>#VALUE!</v>
      </c>
      <c r="AE35" s="83">
        <f t="shared" si="4"/>
        <v>0</v>
      </c>
      <c r="AF35" s="89" t="e">
        <f>CONCATENATE("Week of  ",LOOKUP(AD35,'WeeklyView (2)'!$D$93:$O$93,'WeeklyView (2)'!$D$94:$O$94)," ",DAY(AH35))</f>
        <v>#VALUE!</v>
      </c>
      <c r="AH35" s="81" t="e">
        <f>LOOKUP(AO35,WeekNumber2!$E$6:$BX$6,WeekNumber2!$E$3:$BX$3)</f>
        <v>#VALUE!</v>
      </c>
      <c r="AI35" s="115" t="e">
        <f t="shared" si="9"/>
        <v>#VALUE!</v>
      </c>
      <c r="AJ35" s="108" t="e">
        <f>LOOKUP(AL35,WeekNumber2!$BY$6:$ER$6,WeekNumber2!$BY$3:$ER$3)</f>
        <v>#VALUE!</v>
      </c>
      <c r="AK35" s="116" t="e">
        <f>CONCATENATE("Week of  ",LOOKUP(AI35,'WeeklyView (2)'!$D$93:$O$93,'WeeklyView (2)'!$D$94:$O$94)," ",DAY(AJ35)," ",YEAR(AJ35))</f>
        <v>#VALUE!</v>
      </c>
      <c r="AL35" s="109" t="e">
        <f>LOOKUP(X35,WeekNumber2!$E$3:$ER$3,WeekNumber2!$E$6:$ER$6)+AE35-53</f>
        <v>#VALUE!</v>
      </c>
      <c r="AM35" s="110" t="e">
        <f>IF(OR(AND(MONTH(AJ35)=1,DAY(AJ35)=1),AND(AJ35&lt;DATE(YEAR(AJ35)+1,MONTH(1),DAY(1)),AJ35&gt;DATE(YEAR(AJ35)+1,MONTH(1),DAY(1)-7))),"Week 1",CONCATENATE("Week ",LOOKUP(X35,WeekNumber2!$E$3:$ER$3,WeekNumber2!$E$6:$ER$6)+AE35-52))</f>
        <v>#VALUE!</v>
      </c>
      <c r="AN35" s="82" t="e">
        <f>IF(OR(AND(MONTH(V35)=1,DAY(V35)=1),AND(V35&lt;DATE(YEAR(V35)+1,MONTH(1),DAY(1)),V35&gt;DATE(YEAR(V35)+1,MONTH(1),DAY(1)-7))),"Week 1",CONCATENATE("Week ",LOOKUP(X35,WeekNumber2!$E$3:$ER$3,WeekNumber2!$E$6:$ER$6)+AE35))</f>
        <v>#VALUE!</v>
      </c>
      <c r="AO35" s="80" t="e">
        <f>LOOKUP(X35,WeekNumber2!$E$3:$ER$3,WeekNumber2!$E$6:$ER$6)+AE35</f>
        <v>#VALUE!</v>
      </c>
      <c r="AP35" s="111" t="e">
        <f>LOOKUP(X35,WeekNumber2!$E$3:$ER$3,WeekNumber2!$E$6:$ER$6)+AE35</f>
        <v>#VALUE!</v>
      </c>
    </row>
    <row r="36" spans="1:42" ht="30" customHeight="1">
      <c r="A36" s="102"/>
      <c r="B36" s="104">
        <f>IF(A36="","",LOOKUP(X36,WeekNumber2!$E$3:$ER$3,WeekNumber2!$E$5:$ER$5))</f>
      </c>
      <c r="C36" s="124"/>
      <c r="D36" s="106"/>
      <c r="E36" s="120"/>
      <c r="F36" s="122">
        <f t="shared" si="10"/>
      </c>
      <c r="G36" s="103">
        <f>IF(A36="","",IF(AND(AO36&gt;52,NOT(E36="")),AL36,IF(AND(E36="",NOT(F36="")),LOOKUP(F36,WeekNumber2!$E$3:$ER$3,WeekNumber2!$E$5:$ER$5)+AE36,IF(NOT(E36=""),LOOKUP(X36,WeekNumber2!$E$3:$ER$3,WeekNumber2!$E$5:$ER$5)+AE36,""))))</f>
      </c>
      <c r="H36" s="130"/>
      <c r="I36" s="103">
        <f ca="1" t="shared" si="6"/>
      </c>
      <c r="T36" s="97">
        <f ca="1" t="shared" si="7"/>
        <v>39409</v>
      </c>
      <c r="U36" s="84" t="e">
        <f t="shared" si="0"/>
        <v>#VALUE!</v>
      </c>
      <c r="V36" s="85">
        <f t="shared" si="1"/>
      </c>
      <c r="W36" s="88" t="e">
        <f>CONCATENATE("Week of  ",LOOKUP(U36,'WeeklyView (2)'!$D$93:$O$93,'WeeklyView (2)'!$D$94:$O$94)," ",DAY(X36)," ",YEAR(X36))</f>
        <v>#VALUE!</v>
      </c>
      <c r="X36" s="86" t="e">
        <f t="shared" si="2"/>
        <v>#VALUE!</v>
      </c>
      <c r="Y36" s="87" t="e">
        <f>IF(OR(AND(MONTH(V36)=1,DAY(V36)=1),AND(V36&lt;DATE(YEAR(V36)+1,MONTH(1),DAY(1)),V36&gt;DATE(YEAR(V36)+1,MONTH(1),DAY(1)-7))),"Week 1",CONCATENATE("Week ",LOOKUP(X36,WeekNumber2!$E$3:$ER$3,WeekNumber2!$E$5:$ER$5)))</f>
        <v>#VALUE!</v>
      </c>
      <c r="Z36"/>
      <c r="AA36"/>
      <c r="AB36"/>
      <c r="AC36"/>
      <c r="AD36" s="79" t="e">
        <f t="shared" si="3"/>
        <v>#VALUE!</v>
      </c>
      <c r="AE36" s="83">
        <f t="shared" si="4"/>
        <v>0</v>
      </c>
      <c r="AF36" s="89" t="e">
        <f>CONCATENATE("Week of  ",LOOKUP(AD36,'WeeklyView (2)'!$D$93:$O$93,'WeeklyView (2)'!$D$94:$O$94)," ",DAY(AH36))</f>
        <v>#VALUE!</v>
      </c>
      <c r="AH36" s="81" t="e">
        <f>LOOKUP(AO36,WeekNumber2!$E$6:$BX$6,WeekNumber2!$E$3:$BX$3)</f>
        <v>#VALUE!</v>
      </c>
      <c r="AI36" s="115" t="e">
        <f t="shared" si="9"/>
        <v>#VALUE!</v>
      </c>
      <c r="AJ36" s="108" t="e">
        <f>LOOKUP(AL36,WeekNumber2!$BY$6:$ER$6,WeekNumber2!$BY$3:$ER$3)</f>
        <v>#VALUE!</v>
      </c>
      <c r="AK36" s="116" t="e">
        <f>CONCATENATE("Week of  ",LOOKUP(AI36,'WeeklyView (2)'!$D$93:$O$93,'WeeklyView (2)'!$D$94:$O$94)," ",DAY(AJ36)," ",YEAR(AJ36))</f>
        <v>#VALUE!</v>
      </c>
      <c r="AL36" s="109" t="e">
        <f>LOOKUP(X36,WeekNumber2!$E$3:$ER$3,WeekNumber2!$E$6:$ER$6)+AE36-53</f>
        <v>#VALUE!</v>
      </c>
      <c r="AM36" s="110" t="e">
        <f>IF(OR(AND(MONTH(AJ36)=1,DAY(AJ36)=1),AND(AJ36&lt;DATE(YEAR(AJ36)+1,MONTH(1),DAY(1)),AJ36&gt;DATE(YEAR(AJ36)+1,MONTH(1),DAY(1)-7))),"Week 1",CONCATENATE("Week ",LOOKUP(X36,WeekNumber2!$E$3:$ER$3,WeekNumber2!$E$6:$ER$6)+AE36-52))</f>
        <v>#VALUE!</v>
      </c>
      <c r="AN36" s="82" t="e">
        <f>IF(OR(AND(MONTH(V36)=1,DAY(V36)=1),AND(V36&lt;DATE(YEAR(V36)+1,MONTH(1),DAY(1)),V36&gt;DATE(YEAR(V36)+1,MONTH(1),DAY(1)-7))),"Week 1",CONCATENATE("Week ",LOOKUP(X36,WeekNumber2!$E$3:$ER$3,WeekNumber2!$E$6:$ER$6)+AE36))</f>
        <v>#VALUE!</v>
      </c>
      <c r="AO36" s="80" t="e">
        <f>LOOKUP(X36,WeekNumber2!$E$3:$ER$3,WeekNumber2!$E$6:$ER$6)+AE36</f>
        <v>#VALUE!</v>
      </c>
      <c r="AP36" s="111" t="e">
        <f>LOOKUP(X36,WeekNumber2!$E$3:$ER$3,WeekNumber2!$E$6:$ER$6)+AE36</f>
        <v>#VALUE!</v>
      </c>
    </row>
    <row r="37" spans="1:42" ht="30" customHeight="1">
      <c r="A37" s="102"/>
      <c r="B37" s="104">
        <f>IF(A37="","",LOOKUP(X37,WeekNumber2!$E$3:$ER$3,WeekNumber2!$E$5:$ER$5))</f>
      </c>
      <c r="C37" s="124"/>
      <c r="D37" s="106"/>
      <c r="E37" s="120"/>
      <c r="F37" s="122">
        <f t="shared" si="10"/>
      </c>
      <c r="G37" s="103">
        <f>IF(A37="","",IF(AND(AO37&gt;52,NOT(E37="")),AL37,IF(AND(E37="",NOT(F37="")),LOOKUP(F37,WeekNumber2!$E$3:$ER$3,WeekNumber2!$E$5:$ER$5)+AE37,IF(NOT(E37=""),LOOKUP(X37,WeekNumber2!$E$3:$ER$3,WeekNumber2!$E$5:$ER$5)+AE37,""))))</f>
      </c>
      <c r="H37" s="130"/>
      <c r="I37" s="103">
        <f ca="1" t="shared" si="6"/>
      </c>
      <c r="T37" s="97">
        <f ca="1" t="shared" si="7"/>
        <v>39409</v>
      </c>
      <c r="U37" s="84" t="e">
        <f t="shared" si="0"/>
        <v>#VALUE!</v>
      </c>
      <c r="V37" s="85">
        <f t="shared" si="1"/>
      </c>
      <c r="W37" s="88" t="e">
        <f>CONCATENATE("Week of  ",LOOKUP(U37,'WeeklyView (2)'!$D$93:$O$93,'WeeklyView (2)'!$D$94:$O$94)," ",DAY(X37)," ",YEAR(X37))</f>
        <v>#VALUE!</v>
      </c>
      <c r="X37" s="86" t="e">
        <f t="shared" si="2"/>
        <v>#VALUE!</v>
      </c>
      <c r="Y37" s="87" t="e">
        <f>IF(OR(AND(MONTH(V37)=1,DAY(V37)=1),AND(V37&lt;DATE(YEAR(V37)+1,MONTH(1),DAY(1)),V37&gt;DATE(YEAR(V37)+1,MONTH(1),DAY(1)-7))),"Week 1",CONCATENATE("Week ",LOOKUP(X37,WeekNumber2!$E$3:$ER$3,WeekNumber2!$E$5:$ER$5)))</f>
        <v>#VALUE!</v>
      </c>
      <c r="Z37"/>
      <c r="AA37"/>
      <c r="AB37"/>
      <c r="AC37"/>
      <c r="AD37" s="79" t="e">
        <f t="shared" si="3"/>
        <v>#VALUE!</v>
      </c>
      <c r="AE37" s="83">
        <f t="shared" si="4"/>
        <v>0</v>
      </c>
      <c r="AF37" s="89" t="e">
        <f>CONCATENATE("Week of  ",LOOKUP(AD37,'WeeklyView (2)'!$D$93:$O$93,'WeeklyView (2)'!$D$94:$O$94)," ",DAY(AH37))</f>
        <v>#VALUE!</v>
      </c>
      <c r="AH37" s="81" t="e">
        <f>LOOKUP(AO37,WeekNumber2!$E$6:$BX$6,WeekNumber2!$E$3:$BX$3)</f>
        <v>#VALUE!</v>
      </c>
      <c r="AI37" s="115" t="e">
        <f t="shared" si="9"/>
        <v>#VALUE!</v>
      </c>
      <c r="AJ37" s="108" t="e">
        <f>LOOKUP(AL37,WeekNumber2!$BY$6:$ER$6,WeekNumber2!$BY$3:$ER$3)</f>
        <v>#VALUE!</v>
      </c>
      <c r="AK37" s="116" t="e">
        <f>CONCATENATE("Week of  ",LOOKUP(AI37,'WeeklyView (2)'!$D$93:$O$93,'WeeklyView (2)'!$D$94:$O$94)," ",DAY(AJ37)," ",YEAR(AJ37))</f>
        <v>#VALUE!</v>
      </c>
      <c r="AL37" s="109" t="e">
        <f>LOOKUP(X37,WeekNumber2!$E$3:$ER$3,WeekNumber2!$E$6:$ER$6)+AE37-53</f>
        <v>#VALUE!</v>
      </c>
      <c r="AM37" s="110" t="e">
        <f>IF(OR(AND(MONTH(AJ37)=1,DAY(AJ37)=1),AND(AJ37&lt;DATE(YEAR(AJ37)+1,MONTH(1),DAY(1)),AJ37&gt;DATE(YEAR(AJ37)+1,MONTH(1),DAY(1)-7))),"Week 1",CONCATENATE("Week ",LOOKUP(X37,WeekNumber2!$E$3:$ER$3,WeekNumber2!$E$6:$ER$6)+AE37-52))</f>
        <v>#VALUE!</v>
      </c>
      <c r="AN37" s="82" t="e">
        <f>IF(OR(AND(MONTH(V37)=1,DAY(V37)=1),AND(V37&lt;DATE(YEAR(V37)+1,MONTH(1),DAY(1)),V37&gt;DATE(YEAR(V37)+1,MONTH(1),DAY(1)-7))),"Week 1",CONCATENATE("Week ",LOOKUP(X37,WeekNumber2!$E$3:$ER$3,WeekNumber2!$E$6:$ER$6)+AE37))</f>
        <v>#VALUE!</v>
      </c>
      <c r="AO37" s="80" t="e">
        <f>LOOKUP(X37,WeekNumber2!$E$3:$ER$3,WeekNumber2!$E$6:$ER$6)+AE37</f>
        <v>#VALUE!</v>
      </c>
      <c r="AP37" s="111" t="e">
        <f>LOOKUP(X37,WeekNumber2!$E$3:$ER$3,WeekNumber2!$E$6:$ER$6)+AE37</f>
        <v>#VALUE!</v>
      </c>
    </row>
    <row r="38" spans="1:42" ht="30" customHeight="1">
      <c r="A38" s="102"/>
      <c r="B38" s="104">
        <f>IF(A38="","",LOOKUP(X38,WeekNumber2!$E$3:$ER$3,WeekNumber2!$E$5:$ER$5))</f>
      </c>
      <c r="C38" s="124"/>
      <c r="D38" s="106"/>
      <c r="E38" s="120"/>
      <c r="F38" s="122">
        <f t="shared" si="10"/>
      </c>
      <c r="G38" s="103">
        <f>IF(A38="","",IF(AND(AO38&gt;52,NOT(E38="")),AL38,IF(AND(E38="",NOT(F38="")),LOOKUP(F38,WeekNumber2!$E$3:$ER$3,WeekNumber2!$E$5:$ER$5)+AE38,IF(NOT(E38=""),LOOKUP(X38,WeekNumber2!$E$3:$ER$3,WeekNumber2!$E$5:$ER$5)+AE38,""))))</f>
      </c>
      <c r="H38" s="130"/>
      <c r="I38" s="103">
        <f ca="1" t="shared" si="6"/>
      </c>
      <c r="T38" s="97">
        <f ca="1" t="shared" si="7"/>
        <v>39409</v>
      </c>
      <c r="U38" s="84" t="e">
        <f t="shared" si="0"/>
        <v>#VALUE!</v>
      </c>
      <c r="V38" s="85">
        <f t="shared" si="1"/>
      </c>
      <c r="W38" s="88" t="e">
        <f>CONCATENATE("Week of  ",LOOKUP(U38,'WeeklyView (2)'!$D$93:$O$93,'WeeklyView (2)'!$D$94:$O$94)," ",DAY(X38)," ",YEAR(X38))</f>
        <v>#VALUE!</v>
      </c>
      <c r="X38" s="86" t="e">
        <f t="shared" si="2"/>
        <v>#VALUE!</v>
      </c>
      <c r="Y38" s="87" t="e">
        <f>IF(OR(AND(MONTH(V38)=1,DAY(V38)=1),AND(V38&lt;DATE(YEAR(V38)+1,MONTH(1),DAY(1)),V38&gt;DATE(YEAR(V38)+1,MONTH(1),DAY(1)-7))),"Week 1",CONCATENATE("Week ",LOOKUP(X38,WeekNumber2!$E$3:$ER$3,WeekNumber2!$E$5:$ER$5)))</f>
        <v>#VALUE!</v>
      </c>
      <c r="Z38"/>
      <c r="AA38"/>
      <c r="AB38"/>
      <c r="AC38"/>
      <c r="AD38" s="79" t="e">
        <f t="shared" si="3"/>
        <v>#VALUE!</v>
      </c>
      <c r="AE38" s="83">
        <f t="shared" si="4"/>
        <v>0</v>
      </c>
      <c r="AF38" s="89" t="e">
        <f>CONCATENATE("Week of  ",LOOKUP(AD38,'WeeklyView (2)'!$D$93:$O$93,'WeeklyView (2)'!$D$94:$O$94)," ",DAY(AH38))</f>
        <v>#VALUE!</v>
      </c>
      <c r="AH38" s="81" t="e">
        <f>LOOKUP(AO38,WeekNumber2!$E$6:$BX$6,WeekNumber2!$E$3:$BX$3)</f>
        <v>#VALUE!</v>
      </c>
      <c r="AI38" s="115" t="e">
        <f t="shared" si="9"/>
        <v>#VALUE!</v>
      </c>
      <c r="AJ38" s="108" t="e">
        <f>LOOKUP(AL38,WeekNumber2!$BY$6:$ER$6,WeekNumber2!$BY$3:$ER$3)</f>
        <v>#VALUE!</v>
      </c>
      <c r="AK38" s="116" t="e">
        <f>CONCATENATE("Week of  ",LOOKUP(AI38,'WeeklyView (2)'!$D$93:$O$93,'WeeklyView (2)'!$D$94:$O$94)," ",DAY(AJ38)," ",YEAR(AJ38))</f>
        <v>#VALUE!</v>
      </c>
      <c r="AL38" s="109" t="e">
        <f>LOOKUP(X38,WeekNumber2!$E$3:$ER$3,WeekNumber2!$E$6:$ER$6)+AE38-53</f>
        <v>#VALUE!</v>
      </c>
      <c r="AM38" s="110" t="e">
        <f>IF(OR(AND(MONTH(AJ38)=1,DAY(AJ38)=1),AND(AJ38&lt;DATE(YEAR(AJ38)+1,MONTH(1),DAY(1)),AJ38&gt;DATE(YEAR(AJ38)+1,MONTH(1),DAY(1)-7))),"Week 1",CONCATENATE("Week ",LOOKUP(X38,WeekNumber2!$E$3:$ER$3,WeekNumber2!$E$6:$ER$6)+AE38-52))</f>
        <v>#VALUE!</v>
      </c>
      <c r="AN38" s="82" t="e">
        <f>IF(OR(AND(MONTH(V38)=1,DAY(V38)=1),AND(V38&lt;DATE(YEAR(V38)+1,MONTH(1),DAY(1)),V38&gt;DATE(YEAR(V38)+1,MONTH(1),DAY(1)-7))),"Week 1",CONCATENATE("Week ",LOOKUP(X38,WeekNumber2!$E$3:$ER$3,WeekNumber2!$E$6:$ER$6)+AE38))</f>
        <v>#VALUE!</v>
      </c>
      <c r="AO38" s="80" t="e">
        <f>LOOKUP(X38,WeekNumber2!$E$3:$ER$3,WeekNumber2!$E$6:$ER$6)+AE38</f>
        <v>#VALUE!</v>
      </c>
      <c r="AP38" s="111" t="e">
        <f>LOOKUP(X38,WeekNumber2!$E$3:$ER$3,WeekNumber2!$E$6:$ER$6)+AE38</f>
        <v>#VALUE!</v>
      </c>
    </row>
    <row r="39" spans="1:42" ht="30" customHeight="1">
      <c r="A39" s="102"/>
      <c r="B39" s="104">
        <f>IF(A39="","",LOOKUP(X39,WeekNumber2!$E$3:$ER$3,WeekNumber2!$E$5:$ER$5))</f>
      </c>
      <c r="C39" s="124"/>
      <c r="D39" s="106"/>
      <c r="E39" s="120"/>
      <c r="F39" s="122">
        <f t="shared" si="10"/>
      </c>
      <c r="G39" s="103">
        <f>IF(A39="","",IF(AND(AO39&gt;52,NOT(E39="")),AL39,IF(AND(E39="",NOT(F39="")),LOOKUP(F39,WeekNumber2!$E$3:$ER$3,WeekNumber2!$E$5:$ER$5)+AE39,IF(NOT(E39=""),LOOKUP(X39,WeekNumber2!$E$3:$ER$3,WeekNumber2!$E$5:$ER$5)+AE39,""))))</f>
      </c>
      <c r="H39" s="130"/>
      <c r="I39" s="103">
        <f ca="1" t="shared" si="6"/>
      </c>
      <c r="T39" s="97">
        <f ca="1" t="shared" si="7"/>
        <v>39409</v>
      </c>
      <c r="U39" s="84" t="e">
        <f aca="true" t="shared" si="11" ref="U39:U70">MONTH(V39)</f>
        <v>#VALUE!</v>
      </c>
      <c r="V39" s="85">
        <f aca="true" t="shared" si="12" ref="V39:V70">IF(A39="","",A39)</f>
      </c>
      <c r="W39" s="88" t="e">
        <f>CONCATENATE("Week of  ",LOOKUP(U39,'WeeklyView (2)'!$D$93:$O$93,'WeeklyView (2)'!$D$94:$O$94)," ",DAY(X39)," ",YEAR(X39))</f>
        <v>#VALUE!</v>
      </c>
      <c r="X39" s="86" t="e">
        <f aca="true" t="shared" si="13" ref="X39:X70">IF(WEEKDAY(V39)=1,V39-6,IF(WEEKDAY(V39)=7,V39-5,IF(WEEKDAY(V39)=6,V39-4,IF(WEEKDAY(V39)=5,V39-3,IF(WEEKDAY(V39)=4,V39-2,IF(WEEKDAY(V39)=3,V39-1,V39))))))</f>
        <v>#VALUE!</v>
      </c>
      <c r="Y39" s="87" t="e">
        <f>IF(OR(AND(MONTH(V39)=1,DAY(V39)=1),AND(V39&lt;DATE(YEAR(V39)+1,MONTH(1),DAY(1)),V39&gt;DATE(YEAR(V39)+1,MONTH(1),DAY(1)-7))),"Week 1",CONCATENATE("Week ",LOOKUP(X39,WeekNumber2!$E$3:$ER$3,WeekNumber2!$E$5:$ER$5)))</f>
        <v>#VALUE!</v>
      </c>
      <c r="Z39"/>
      <c r="AA39"/>
      <c r="AB39"/>
      <c r="AC39"/>
      <c r="AD39" s="79" t="e">
        <f aca="true" t="shared" si="14" ref="AD39:AD70">MONTH(AH39)</f>
        <v>#VALUE!</v>
      </c>
      <c r="AE39" s="83">
        <f aca="true" t="shared" si="15" ref="AE39:AE70">E39</f>
        <v>0</v>
      </c>
      <c r="AF39" s="89" t="e">
        <f>CONCATENATE("Week of  ",LOOKUP(AD39,'WeeklyView (2)'!$D$93:$O$93,'WeeklyView (2)'!$D$94:$O$94)," ",DAY(AH39))</f>
        <v>#VALUE!</v>
      </c>
      <c r="AH39" s="81" t="e">
        <f>LOOKUP(AO39,WeekNumber2!$E$6:$BX$6,WeekNumber2!$E$3:$BX$3)</f>
        <v>#VALUE!</v>
      </c>
      <c r="AI39" s="115" t="e">
        <f t="shared" si="9"/>
        <v>#VALUE!</v>
      </c>
      <c r="AJ39" s="108" t="e">
        <f>LOOKUP(AL39,WeekNumber2!$BY$6:$ER$6,WeekNumber2!$BY$3:$ER$3)</f>
        <v>#VALUE!</v>
      </c>
      <c r="AK39" s="116" t="e">
        <f>CONCATENATE("Week of  ",LOOKUP(AI39,'WeeklyView (2)'!$D$93:$O$93,'WeeklyView (2)'!$D$94:$O$94)," ",DAY(AJ39)," ",YEAR(AJ39))</f>
        <v>#VALUE!</v>
      </c>
      <c r="AL39" s="109" t="e">
        <f>LOOKUP(X39,WeekNumber2!$E$3:$ER$3,WeekNumber2!$E$6:$ER$6)+AE39-53</f>
        <v>#VALUE!</v>
      </c>
      <c r="AM39" s="110" t="e">
        <f>IF(OR(AND(MONTH(AJ39)=1,DAY(AJ39)=1),AND(AJ39&lt;DATE(YEAR(AJ39)+1,MONTH(1),DAY(1)),AJ39&gt;DATE(YEAR(AJ39)+1,MONTH(1),DAY(1)-7))),"Week 1",CONCATENATE("Week ",LOOKUP(X39,WeekNumber2!$E$3:$ER$3,WeekNumber2!$E$6:$ER$6)+AE39-52))</f>
        <v>#VALUE!</v>
      </c>
      <c r="AN39" s="82" t="e">
        <f>IF(OR(AND(MONTH(V39)=1,DAY(V39)=1),AND(V39&lt;DATE(YEAR(V39)+1,MONTH(1),DAY(1)),V39&gt;DATE(YEAR(V39)+1,MONTH(1),DAY(1)-7))),"Week 1",CONCATENATE("Week ",LOOKUP(X39,WeekNumber2!$E$3:$ER$3,WeekNumber2!$E$6:$ER$6)+AE39))</f>
        <v>#VALUE!</v>
      </c>
      <c r="AO39" s="80" t="e">
        <f>LOOKUP(X39,WeekNumber2!$E$3:$ER$3,WeekNumber2!$E$6:$ER$6)+AE39</f>
        <v>#VALUE!</v>
      </c>
      <c r="AP39" s="111" t="e">
        <f>LOOKUP(X39,WeekNumber2!$E$3:$ER$3,WeekNumber2!$E$6:$ER$6)+AE39</f>
        <v>#VALUE!</v>
      </c>
    </row>
    <row r="40" spans="1:42" ht="30" customHeight="1">
      <c r="A40" s="102"/>
      <c r="B40" s="104">
        <f>IF(A40="","",LOOKUP(X40,WeekNumber2!$E$3:$ER$3,WeekNumber2!$E$5:$ER$5))</f>
      </c>
      <c r="C40" s="124"/>
      <c r="D40" s="106"/>
      <c r="E40" s="120"/>
      <c r="F40" s="122">
        <f t="shared" si="10"/>
      </c>
      <c r="G40" s="103">
        <f>IF(A40="","",IF(AND(AO40&gt;52,NOT(E40="")),AL40,IF(AND(E40="",NOT(F40="")),LOOKUP(F40,WeekNumber2!$E$3:$ER$3,WeekNumber2!$E$5:$ER$5)+AE40,IF(NOT(E40=""),LOOKUP(X40,WeekNumber2!$E$3:$ER$3,WeekNumber2!$E$5:$ER$5)+AE40,""))))</f>
      </c>
      <c r="H40" s="130"/>
      <c r="I40" s="103">
        <f ca="1" t="shared" si="6"/>
      </c>
      <c r="T40" s="97">
        <f ca="1" t="shared" si="7"/>
        <v>39409</v>
      </c>
      <c r="U40" s="84" t="e">
        <f t="shared" si="11"/>
        <v>#VALUE!</v>
      </c>
      <c r="V40" s="85">
        <f t="shared" si="12"/>
      </c>
      <c r="W40" s="88" t="e">
        <f>CONCATENATE("Week of  ",LOOKUP(U40,'WeeklyView (2)'!$D$93:$O$93,'WeeklyView (2)'!$D$94:$O$94)," ",DAY(X40)," ",YEAR(X40))</f>
        <v>#VALUE!</v>
      </c>
      <c r="X40" s="86" t="e">
        <f t="shared" si="13"/>
        <v>#VALUE!</v>
      </c>
      <c r="Y40" s="87" t="e">
        <f>IF(OR(AND(MONTH(V40)=1,DAY(V40)=1),AND(V40&lt;DATE(YEAR(V40)+1,MONTH(1),DAY(1)),V40&gt;DATE(YEAR(V40)+1,MONTH(1),DAY(1)-7))),"Week 1",CONCATENATE("Week ",LOOKUP(X40,WeekNumber2!$E$3:$ER$3,WeekNumber2!$E$5:$ER$5)))</f>
        <v>#VALUE!</v>
      </c>
      <c r="Z40"/>
      <c r="AA40"/>
      <c r="AB40"/>
      <c r="AC40"/>
      <c r="AD40" s="79" t="e">
        <f t="shared" si="14"/>
        <v>#VALUE!</v>
      </c>
      <c r="AE40" s="83">
        <f t="shared" si="15"/>
        <v>0</v>
      </c>
      <c r="AF40" s="89" t="e">
        <f>CONCATENATE("Week of  ",LOOKUP(AD40,'WeeklyView (2)'!$D$93:$O$93,'WeeklyView (2)'!$D$94:$O$94)," ",DAY(AH40))</f>
        <v>#VALUE!</v>
      </c>
      <c r="AH40" s="81" t="e">
        <f>LOOKUP(AO40,WeekNumber2!$E$6:$BX$6,WeekNumber2!$E$3:$BX$3)</f>
        <v>#VALUE!</v>
      </c>
      <c r="AI40" s="115" t="e">
        <f t="shared" si="9"/>
        <v>#VALUE!</v>
      </c>
      <c r="AJ40" s="108" t="e">
        <f>LOOKUP(AL40,WeekNumber2!$BY$6:$ER$6,WeekNumber2!$BY$3:$ER$3)</f>
        <v>#VALUE!</v>
      </c>
      <c r="AK40" s="116" t="e">
        <f>CONCATENATE("Week of  ",LOOKUP(AI40,'WeeklyView (2)'!$D$93:$O$93,'WeeklyView (2)'!$D$94:$O$94)," ",DAY(AJ40)," ",YEAR(AJ40))</f>
        <v>#VALUE!</v>
      </c>
      <c r="AL40" s="109" t="e">
        <f>LOOKUP(X40,WeekNumber2!$E$3:$ER$3,WeekNumber2!$E$6:$ER$6)+AE40-53</f>
        <v>#VALUE!</v>
      </c>
      <c r="AM40" s="110" t="e">
        <f>IF(OR(AND(MONTH(AJ40)=1,DAY(AJ40)=1),AND(AJ40&lt;DATE(YEAR(AJ40)+1,MONTH(1),DAY(1)),AJ40&gt;DATE(YEAR(AJ40)+1,MONTH(1),DAY(1)-7))),"Week 1",CONCATENATE("Week ",LOOKUP(X40,WeekNumber2!$E$3:$ER$3,WeekNumber2!$E$6:$ER$6)+AE40-52))</f>
        <v>#VALUE!</v>
      </c>
      <c r="AN40" s="82" t="e">
        <f>IF(OR(AND(MONTH(V40)=1,DAY(V40)=1),AND(V40&lt;DATE(YEAR(V40)+1,MONTH(1),DAY(1)),V40&gt;DATE(YEAR(V40)+1,MONTH(1),DAY(1)-7))),"Week 1",CONCATENATE("Week ",LOOKUP(X40,WeekNumber2!$E$3:$ER$3,WeekNumber2!$E$6:$ER$6)+AE40))</f>
        <v>#VALUE!</v>
      </c>
      <c r="AO40" s="80" t="e">
        <f>LOOKUP(X40,WeekNumber2!$E$3:$ER$3,WeekNumber2!$E$6:$ER$6)+AE40</f>
        <v>#VALUE!</v>
      </c>
      <c r="AP40" s="111" t="e">
        <f>LOOKUP(X40,WeekNumber2!$E$3:$ER$3,WeekNumber2!$E$6:$ER$6)+AE40</f>
        <v>#VALUE!</v>
      </c>
    </row>
    <row r="41" spans="1:42" ht="30" customHeight="1">
      <c r="A41" s="102"/>
      <c r="B41" s="104">
        <f>IF(A41="","",LOOKUP(X41,WeekNumber2!$E$3:$ER$3,WeekNumber2!$E$5:$ER$5))</f>
      </c>
      <c r="C41" s="124"/>
      <c r="D41" s="106"/>
      <c r="E41" s="120"/>
      <c r="F41" s="122">
        <f t="shared" si="10"/>
      </c>
      <c r="G41" s="103">
        <f>IF(A41="","",IF(AND(AO41&gt;52,NOT(E41="")),AL41,IF(AND(E41="",NOT(F41="")),LOOKUP(F41,WeekNumber2!$E$3:$ER$3,WeekNumber2!$E$5:$ER$5)+AE41,IF(NOT(E41=""),LOOKUP(X41,WeekNumber2!$E$3:$ER$3,WeekNumber2!$E$5:$ER$5)+AE41,""))))</f>
      </c>
      <c r="H41" s="130"/>
      <c r="I41" s="103">
        <f ca="1" t="shared" si="6"/>
      </c>
      <c r="T41" s="97">
        <f ca="1" t="shared" si="7"/>
        <v>39409</v>
      </c>
      <c r="U41" s="84" t="e">
        <f t="shared" si="11"/>
        <v>#VALUE!</v>
      </c>
      <c r="V41" s="85">
        <f t="shared" si="12"/>
      </c>
      <c r="W41" s="88" t="e">
        <f>CONCATENATE("Week of  ",LOOKUP(U41,'WeeklyView (2)'!$D$93:$O$93,'WeeklyView (2)'!$D$94:$O$94)," ",DAY(X41)," ",YEAR(X41))</f>
        <v>#VALUE!</v>
      </c>
      <c r="X41" s="86" t="e">
        <f t="shared" si="13"/>
        <v>#VALUE!</v>
      </c>
      <c r="Y41" s="87" t="e">
        <f>IF(OR(AND(MONTH(V41)=1,DAY(V41)=1),AND(V41&lt;DATE(YEAR(V41)+1,MONTH(1),DAY(1)),V41&gt;DATE(YEAR(V41)+1,MONTH(1),DAY(1)-7))),"Week 1",CONCATENATE("Week ",LOOKUP(X41,WeekNumber2!$E$3:$ER$3,WeekNumber2!$E$5:$ER$5)))</f>
        <v>#VALUE!</v>
      </c>
      <c r="Z41"/>
      <c r="AA41"/>
      <c r="AB41"/>
      <c r="AC41"/>
      <c r="AD41" s="79" t="e">
        <f t="shared" si="14"/>
        <v>#VALUE!</v>
      </c>
      <c r="AE41" s="83">
        <f t="shared" si="15"/>
        <v>0</v>
      </c>
      <c r="AF41" s="89" t="e">
        <f>CONCATENATE("Week of  ",LOOKUP(AD41,'WeeklyView (2)'!$D$93:$O$93,'WeeklyView (2)'!$D$94:$O$94)," ",DAY(AH41))</f>
        <v>#VALUE!</v>
      </c>
      <c r="AH41" s="81" t="e">
        <f>LOOKUP(AO41,WeekNumber2!$E$6:$BX$6,WeekNumber2!$E$3:$BX$3)</f>
        <v>#VALUE!</v>
      </c>
      <c r="AI41" s="115" t="e">
        <f t="shared" si="9"/>
        <v>#VALUE!</v>
      </c>
      <c r="AJ41" s="108" t="e">
        <f>LOOKUP(AL41,WeekNumber2!$BY$6:$ER$6,WeekNumber2!$BY$3:$ER$3)</f>
        <v>#VALUE!</v>
      </c>
      <c r="AK41" s="116" t="e">
        <f>CONCATENATE("Week of  ",LOOKUP(AI41,'WeeklyView (2)'!$D$93:$O$93,'WeeklyView (2)'!$D$94:$O$94)," ",DAY(AJ41)," ",YEAR(AJ41))</f>
        <v>#VALUE!</v>
      </c>
      <c r="AL41" s="109" t="e">
        <f>LOOKUP(X41,WeekNumber2!$E$3:$ER$3,WeekNumber2!$E$6:$ER$6)+AE41-53</f>
        <v>#VALUE!</v>
      </c>
      <c r="AM41" s="110" t="e">
        <f>IF(OR(AND(MONTH(AJ41)=1,DAY(AJ41)=1),AND(AJ41&lt;DATE(YEAR(AJ41)+1,MONTH(1),DAY(1)),AJ41&gt;DATE(YEAR(AJ41)+1,MONTH(1),DAY(1)-7))),"Week 1",CONCATENATE("Week ",LOOKUP(X41,WeekNumber2!$E$3:$ER$3,WeekNumber2!$E$6:$ER$6)+AE41-52))</f>
        <v>#VALUE!</v>
      </c>
      <c r="AN41" s="82" t="e">
        <f>IF(OR(AND(MONTH(V41)=1,DAY(V41)=1),AND(V41&lt;DATE(YEAR(V41)+1,MONTH(1),DAY(1)),V41&gt;DATE(YEAR(V41)+1,MONTH(1),DAY(1)-7))),"Week 1",CONCATENATE("Week ",LOOKUP(X41,WeekNumber2!$E$3:$ER$3,WeekNumber2!$E$6:$ER$6)+AE41))</f>
        <v>#VALUE!</v>
      </c>
      <c r="AO41" s="80" t="e">
        <f>LOOKUP(X41,WeekNumber2!$E$3:$ER$3,WeekNumber2!$E$6:$ER$6)+AE41</f>
        <v>#VALUE!</v>
      </c>
      <c r="AP41" s="111" t="e">
        <f>LOOKUP(X41,WeekNumber2!$E$3:$ER$3,WeekNumber2!$E$6:$ER$6)+AE41</f>
        <v>#VALUE!</v>
      </c>
    </row>
    <row r="42" spans="1:42" ht="30" customHeight="1">
      <c r="A42" s="102"/>
      <c r="B42" s="104">
        <f>IF(A42="","",LOOKUP(X42,WeekNumber2!$E$3:$ER$3,WeekNumber2!$E$5:$ER$5))</f>
      </c>
      <c r="C42" s="124"/>
      <c r="D42" s="106"/>
      <c r="E42" s="120"/>
      <c r="F42" s="122">
        <f t="shared" si="10"/>
      </c>
      <c r="G42" s="103">
        <f>IF(A42="","",IF(AND(AO42&gt;52,NOT(E42="")),AL42,IF(AND(E42="",NOT(F42="")),LOOKUP(F42,WeekNumber2!$E$3:$ER$3,WeekNumber2!$E$5:$ER$5)+AE42,IF(NOT(E42=""),LOOKUP(X42,WeekNumber2!$E$3:$ER$3,WeekNumber2!$E$5:$ER$5)+AE42,""))))</f>
      </c>
      <c r="H42" s="130"/>
      <c r="I42" s="103">
        <f ca="1" t="shared" si="6"/>
      </c>
      <c r="T42" s="97">
        <f ca="1" t="shared" si="7"/>
        <v>39409</v>
      </c>
      <c r="U42" s="84" t="e">
        <f t="shared" si="11"/>
        <v>#VALUE!</v>
      </c>
      <c r="V42" s="85">
        <f t="shared" si="12"/>
      </c>
      <c r="W42" s="88" t="e">
        <f>CONCATENATE("Week of  ",LOOKUP(U42,'WeeklyView (2)'!$D$93:$O$93,'WeeklyView (2)'!$D$94:$O$94)," ",DAY(X42)," ",YEAR(X42))</f>
        <v>#VALUE!</v>
      </c>
      <c r="X42" s="86" t="e">
        <f t="shared" si="13"/>
        <v>#VALUE!</v>
      </c>
      <c r="Y42" s="87" t="e">
        <f>IF(OR(AND(MONTH(V42)=1,DAY(V42)=1),AND(V42&lt;DATE(YEAR(V42)+1,MONTH(1),DAY(1)),V42&gt;DATE(YEAR(V42)+1,MONTH(1),DAY(1)-7))),"Week 1",CONCATENATE("Week ",LOOKUP(X42,WeekNumber2!$E$3:$ER$3,WeekNumber2!$E$5:$ER$5)))</f>
        <v>#VALUE!</v>
      </c>
      <c r="Z42"/>
      <c r="AA42"/>
      <c r="AB42"/>
      <c r="AC42"/>
      <c r="AD42" s="79" t="e">
        <f t="shared" si="14"/>
        <v>#VALUE!</v>
      </c>
      <c r="AE42" s="83">
        <f t="shared" si="15"/>
        <v>0</v>
      </c>
      <c r="AF42" s="89" t="e">
        <f>CONCATENATE("Week of  ",LOOKUP(AD42,'WeeklyView (2)'!$D$93:$O$93,'WeeklyView (2)'!$D$94:$O$94)," ",DAY(AH42))</f>
        <v>#VALUE!</v>
      </c>
      <c r="AH42" s="81" t="e">
        <f>LOOKUP(AO42,WeekNumber2!$E$6:$BX$6,WeekNumber2!$E$3:$BX$3)</f>
        <v>#VALUE!</v>
      </c>
      <c r="AI42" s="115" t="e">
        <f t="shared" si="9"/>
        <v>#VALUE!</v>
      </c>
      <c r="AJ42" s="108" t="e">
        <f>LOOKUP(AL42,WeekNumber2!$BY$6:$ER$6,WeekNumber2!$BY$3:$ER$3)</f>
        <v>#VALUE!</v>
      </c>
      <c r="AK42" s="116" t="e">
        <f>CONCATENATE("Week of  ",LOOKUP(AI42,'WeeklyView (2)'!$D$93:$O$93,'WeeklyView (2)'!$D$94:$O$94)," ",DAY(AJ42)," ",YEAR(AJ42))</f>
        <v>#VALUE!</v>
      </c>
      <c r="AL42" s="109" t="e">
        <f>LOOKUP(X42,WeekNumber2!$E$3:$ER$3,WeekNumber2!$E$6:$ER$6)+AE42-53</f>
        <v>#VALUE!</v>
      </c>
      <c r="AM42" s="110" t="e">
        <f>IF(OR(AND(MONTH(AJ42)=1,DAY(AJ42)=1),AND(AJ42&lt;DATE(YEAR(AJ42)+1,MONTH(1),DAY(1)),AJ42&gt;DATE(YEAR(AJ42)+1,MONTH(1),DAY(1)-7))),"Week 1",CONCATENATE("Week ",LOOKUP(X42,WeekNumber2!$E$3:$ER$3,WeekNumber2!$E$6:$ER$6)+AE42-52))</f>
        <v>#VALUE!</v>
      </c>
      <c r="AN42" s="82" t="e">
        <f>IF(OR(AND(MONTH(V42)=1,DAY(V42)=1),AND(V42&lt;DATE(YEAR(V42)+1,MONTH(1),DAY(1)),V42&gt;DATE(YEAR(V42)+1,MONTH(1),DAY(1)-7))),"Week 1",CONCATENATE("Week ",LOOKUP(X42,WeekNumber2!$E$3:$ER$3,WeekNumber2!$E$6:$ER$6)+AE42))</f>
        <v>#VALUE!</v>
      </c>
      <c r="AO42" s="80" t="e">
        <f>LOOKUP(X42,WeekNumber2!$E$3:$ER$3,WeekNumber2!$E$6:$ER$6)+AE42</f>
        <v>#VALUE!</v>
      </c>
      <c r="AP42" s="111" t="e">
        <f>LOOKUP(X42,WeekNumber2!$E$3:$ER$3,WeekNumber2!$E$6:$ER$6)+AE42</f>
        <v>#VALUE!</v>
      </c>
    </row>
    <row r="43" spans="1:42" ht="30" customHeight="1">
      <c r="A43" s="102"/>
      <c r="B43" s="104">
        <f>IF(A43="","",LOOKUP(X43,WeekNumber2!$E$3:$ER$3,WeekNumber2!$E$5:$ER$5))</f>
      </c>
      <c r="C43" s="124"/>
      <c r="D43" s="106"/>
      <c r="E43" s="120"/>
      <c r="F43" s="122">
        <f t="shared" si="10"/>
      </c>
      <c r="G43" s="103">
        <f>IF(A43="","",IF(AND(AO43&gt;52,NOT(E43="")),AL43,IF(AND(E43="",NOT(F43="")),LOOKUP(F43,WeekNumber2!$E$3:$ER$3,WeekNumber2!$E$5:$ER$5)+AE43,IF(NOT(E43=""),LOOKUP(X43,WeekNumber2!$E$3:$ER$3,WeekNumber2!$E$5:$ER$5)+AE43,""))))</f>
      </c>
      <c r="H43" s="130"/>
      <c r="I43" s="103">
        <f ca="1" t="shared" si="6"/>
      </c>
      <c r="T43" s="97">
        <f ca="1" t="shared" si="7"/>
        <v>39409</v>
      </c>
      <c r="U43" s="84" t="e">
        <f t="shared" si="11"/>
        <v>#VALUE!</v>
      </c>
      <c r="V43" s="85">
        <f t="shared" si="12"/>
      </c>
      <c r="W43" s="88" t="e">
        <f>CONCATENATE("Week of  ",LOOKUP(U43,'WeeklyView (2)'!$D$93:$O$93,'WeeklyView (2)'!$D$94:$O$94)," ",DAY(X43)," ",YEAR(X43))</f>
        <v>#VALUE!</v>
      </c>
      <c r="X43" s="86" t="e">
        <f t="shared" si="13"/>
        <v>#VALUE!</v>
      </c>
      <c r="Y43" s="87" t="e">
        <f>IF(OR(AND(MONTH(V43)=1,DAY(V43)=1),AND(V43&lt;DATE(YEAR(V43)+1,MONTH(1),DAY(1)),V43&gt;DATE(YEAR(V43)+1,MONTH(1),DAY(1)-7))),"Week 1",CONCATENATE("Week ",LOOKUP(X43,WeekNumber2!$E$3:$ER$3,WeekNumber2!$E$5:$ER$5)))</f>
        <v>#VALUE!</v>
      </c>
      <c r="Z43"/>
      <c r="AA43"/>
      <c r="AB43"/>
      <c r="AC43"/>
      <c r="AD43" s="79" t="e">
        <f t="shared" si="14"/>
        <v>#VALUE!</v>
      </c>
      <c r="AE43" s="83">
        <f t="shared" si="15"/>
        <v>0</v>
      </c>
      <c r="AF43" s="89" t="e">
        <f>CONCATENATE("Week of  ",LOOKUP(AD43,'WeeklyView (2)'!$D$93:$O$93,'WeeklyView (2)'!$D$94:$O$94)," ",DAY(AH43))</f>
        <v>#VALUE!</v>
      </c>
      <c r="AH43" s="81" t="e">
        <f>LOOKUP(AO43,WeekNumber2!$E$6:$BX$6,WeekNumber2!$E$3:$BX$3)</f>
        <v>#VALUE!</v>
      </c>
      <c r="AI43" s="115" t="e">
        <f t="shared" si="9"/>
        <v>#VALUE!</v>
      </c>
      <c r="AJ43" s="108" t="e">
        <f>LOOKUP(AL43,WeekNumber2!$BY$6:$ER$6,WeekNumber2!$BY$3:$ER$3)</f>
        <v>#VALUE!</v>
      </c>
      <c r="AK43" s="116" t="e">
        <f>CONCATENATE("Week of  ",LOOKUP(AI43,'WeeklyView (2)'!$D$93:$O$93,'WeeklyView (2)'!$D$94:$O$94)," ",DAY(AJ43)," ",YEAR(AJ43))</f>
        <v>#VALUE!</v>
      </c>
      <c r="AL43" s="109" t="e">
        <f>LOOKUP(X43,WeekNumber2!$E$3:$ER$3,WeekNumber2!$E$6:$ER$6)+AE43-53</f>
        <v>#VALUE!</v>
      </c>
      <c r="AM43" s="110" t="e">
        <f>IF(OR(AND(MONTH(AJ43)=1,DAY(AJ43)=1),AND(AJ43&lt;DATE(YEAR(AJ43)+1,MONTH(1),DAY(1)),AJ43&gt;DATE(YEAR(AJ43)+1,MONTH(1),DAY(1)-7))),"Week 1",CONCATENATE("Week ",LOOKUP(X43,WeekNumber2!$E$3:$ER$3,WeekNumber2!$E$6:$ER$6)+AE43-52))</f>
        <v>#VALUE!</v>
      </c>
      <c r="AN43" s="82" t="e">
        <f>IF(OR(AND(MONTH(V43)=1,DAY(V43)=1),AND(V43&lt;DATE(YEAR(V43)+1,MONTH(1),DAY(1)),V43&gt;DATE(YEAR(V43)+1,MONTH(1),DAY(1)-7))),"Week 1",CONCATENATE("Week ",LOOKUP(X43,WeekNumber2!$E$3:$ER$3,WeekNumber2!$E$6:$ER$6)+AE43))</f>
        <v>#VALUE!</v>
      </c>
      <c r="AO43" s="80" t="e">
        <f>LOOKUP(X43,WeekNumber2!$E$3:$ER$3,WeekNumber2!$E$6:$ER$6)+AE43</f>
        <v>#VALUE!</v>
      </c>
      <c r="AP43" s="111" t="e">
        <f>LOOKUP(X43,WeekNumber2!$E$3:$ER$3,WeekNumber2!$E$6:$ER$6)+AE43</f>
        <v>#VALUE!</v>
      </c>
    </row>
    <row r="44" spans="1:42" ht="30" customHeight="1">
      <c r="A44" s="102"/>
      <c r="B44" s="104">
        <f>IF(A44="","",LOOKUP(X44,WeekNumber2!$E$3:$ER$3,WeekNumber2!$E$5:$ER$5))</f>
      </c>
      <c r="C44" s="124"/>
      <c r="D44" s="106"/>
      <c r="E44" s="120"/>
      <c r="F44" s="122">
        <f t="shared" si="10"/>
      </c>
      <c r="G44" s="103">
        <f>IF(A44="","",IF(AND(AO44&gt;52,NOT(E44="")),AL44,IF(AND(E44="",NOT(F44="")),LOOKUP(F44,WeekNumber2!$E$3:$ER$3,WeekNumber2!$E$5:$ER$5)+AE44,IF(NOT(E44=""),LOOKUP(X44,WeekNumber2!$E$3:$ER$3,WeekNumber2!$E$5:$ER$5)+AE44,""))))</f>
      </c>
      <c r="H44" s="130"/>
      <c r="I44" s="103">
        <f ca="1" t="shared" si="6"/>
      </c>
      <c r="T44" s="97">
        <f ca="1" t="shared" si="7"/>
        <v>39409</v>
      </c>
      <c r="U44" s="84" t="e">
        <f t="shared" si="11"/>
        <v>#VALUE!</v>
      </c>
      <c r="V44" s="85">
        <f t="shared" si="12"/>
      </c>
      <c r="W44" s="88" t="e">
        <f>CONCATENATE("Week of  ",LOOKUP(U44,'WeeklyView (2)'!$D$93:$O$93,'WeeklyView (2)'!$D$94:$O$94)," ",DAY(X44)," ",YEAR(X44))</f>
        <v>#VALUE!</v>
      </c>
      <c r="X44" s="86" t="e">
        <f t="shared" si="13"/>
        <v>#VALUE!</v>
      </c>
      <c r="Y44" s="87" t="e">
        <f>IF(OR(AND(MONTH(V44)=1,DAY(V44)=1),AND(V44&lt;DATE(YEAR(V44)+1,MONTH(1),DAY(1)),V44&gt;DATE(YEAR(V44)+1,MONTH(1),DAY(1)-7))),"Week 1",CONCATENATE("Week ",LOOKUP(X44,WeekNumber2!$E$3:$ER$3,WeekNumber2!$E$5:$ER$5)))</f>
        <v>#VALUE!</v>
      </c>
      <c r="Z44"/>
      <c r="AA44"/>
      <c r="AB44"/>
      <c r="AC44"/>
      <c r="AD44" s="79" t="e">
        <f t="shared" si="14"/>
        <v>#VALUE!</v>
      </c>
      <c r="AE44" s="83">
        <f t="shared" si="15"/>
        <v>0</v>
      </c>
      <c r="AF44" s="89" t="e">
        <f>CONCATENATE("Week of  ",LOOKUP(AD44,'WeeklyView (2)'!$D$93:$O$93,'WeeklyView (2)'!$D$94:$O$94)," ",DAY(AH44))</f>
        <v>#VALUE!</v>
      </c>
      <c r="AH44" s="81" t="e">
        <f>LOOKUP(AO44,WeekNumber2!$E$6:$BX$6,WeekNumber2!$E$3:$BX$3)</f>
        <v>#VALUE!</v>
      </c>
      <c r="AI44" s="115" t="e">
        <f t="shared" si="9"/>
        <v>#VALUE!</v>
      </c>
      <c r="AJ44" s="108" t="e">
        <f>LOOKUP(AL44,WeekNumber2!$BY$6:$ER$6,WeekNumber2!$BY$3:$ER$3)</f>
        <v>#VALUE!</v>
      </c>
      <c r="AK44" s="116" t="e">
        <f>CONCATENATE("Week of  ",LOOKUP(AI44,'WeeklyView (2)'!$D$93:$O$93,'WeeklyView (2)'!$D$94:$O$94)," ",DAY(AJ44)," ",YEAR(AJ44))</f>
        <v>#VALUE!</v>
      </c>
      <c r="AL44" s="109" t="e">
        <f>LOOKUP(X44,WeekNumber2!$E$3:$ER$3,WeekNumber2!$E$6:$ER$6)+AE44-53</f>
        <v>#VALUE!</v>
      </c>
      <c r="AM44" s="110" t="e">
        <f>IF(OR(AND(MONTH(AJ44)=1,DAY(AJ44)=1),AND(AJ44&lt;DATE(YEAR(AJ44)+1,MONTH(1),DAY(1)),AJ44&gt;DATE(YEAR(AJ44)+1,MONTH(1),DAY(1)-7))),"Week 1",CONCATENATE("Week ",LOOKUP(X44,WeekNumber2!$E$3:$ER$3,WeekNumber2!$E$6:$ER$6)+AE44-52))</f>
        <v>#VALUE!</v>
      </c>
      <c r="AN44" s="82" t="e">
        <f>IF(OR(AND(MONTH(V44)=1,DAY(V44)=1),AND(V44&lt;DATE(YEAR(V44)+1,MONTH(1),DAY(1)),V44&gt;DATE(YEAR(V44)+1,MONTH(1),DAY(1)-7))),"Week 1",CONCATENATE("Week ",LOOKUP(X44,WeekNumber2!$E$3:$ER$3,WeekNumber2!$E$6:$ER$6)+AE44))</f>
        <v>#VALUE!</v>
      </c>
      <c r="AO44" s="80" t="e">
        <f>LOOKUP(X44,WeekNumber2!$E$3:$ER$3,WeekNumber2!$E$6:$ER$6)+AE44</f>
        <v>#VALUE!</v>
      </c>
      <c r="AP44" s="111" t="e">
        <f>LOOKUP(X44,WeekNumber2!$E$3:$ER$3,WeekNumber2!$E$6:$ER$6)+AE44</f>
        <v>#VALUE!</v>
      </c>
    </row>
    <row r="45" spans="1:42" ht="30" customHeight="1">
      <c r="A45" s="102"/>
      <c r="B45" s="104">
        <f>IF(A45="","",LOOKUP(X45,WeekNumber2!$E$3:$ER$3,WeekNumber2!$E$5:$ER$5))</f>
      </c>
      <c r="C45" s="124"/>
      <c r="D45" s="106"/>
      <c r="E45" s="120"/>
      <c r="F45" s="122">
        <f t="shared" si="10"/>
      </c>
      <c r="G45" s="103">
        <f>IF(A45="","",IF(AND(AO45&gt;52,NOT(E45="")),AL45,IF(AND(E45="",NOT(F45="")),LOOKUP(F45,WeekNumber2!$E$3:$ER$3,WeekNumber2!$E$5:$ER$5)+AE45,IF(NOT(E45=""),LOOKUP(X45,WeekNumber2!$E$3:$ER$3,WeekNumber2!$E$5:$ER$5)+AE45,""))))</f>
      </c>
      <c r="H45" s="130"/>
      <c r="I45" s="103">
        <f ca="1" t="shared" si="6"/>
      </c>
      <c r="T45" s="97">
        <f ca="1" t="shared" si="7"/>
        <v>39409</v>
      </c>
      <c r="U45" s="84" t="e">
        <f t="shared" si="11"/>
        <v>#VALUE!</v>
      </c>
      <c r="V45" s="85">
        <f t="shared" si="12"/>
      </c>
      <c r="W45" s="88" t="e">
        <f>CONCATENATE("Week of  ",LOOKUP(U45,'WeeklyView (2)'!$D$93:$O$93,'WeeklyView (2)'!$D$94:$O$94)," ",DAY(X45)," ",YEAR(X45))</f>
        <v>#VALUE!</v>
      </c>
      <c r="X45" s="86" t="e">
        <f t="shared" si="13"/>
        <v>#VALUE!</v>
      </c>
      <c r="Y45" s="87" t="e">
        <f>IF(OR(AND(MONTH(V45)=1,DAY(V45)=1),AND(V45&lt;DATE(YEAR(V45)+1,MONTH(1),DAY(1)),V45&gt;DATE(YEAR(V45)+1,MONTH(1),DAY(1)-7))),"Week 1",CONCATENATE("Week ",LOOKUP(X45,WeekNumber2!$E$3:$ER$3,WeekNumber2!$E$5:$ER$5)))</f>
        <v>#VALUE!</v>
      </c>
      <c r="Z45"/>
      <c r="AA45"/>
      <c r="AB45"/>
      <c r="AC45"/>
      <c r="AD45" s="79" t="e">
        <f t="shared" si="14"/>
        <v>#VALUE!</v>
      </c>
      <c r="AE45" s="83">
        <f t="shared" si="15"/>
        <v>0</v>
      </c>
      <c r="AF45" s="89" t="e">
        <f>CONCATENATE("Week of  ",LOOKUP(AD45,'WeeklyView (2)'!$D$93:$O$93,'WeeklyView (2)'!$D$94:$O$94)," ",DAY(AH45))</f>
        <v>#VALUE!</v>
      </c>
      <c r="AH45" s="81" t="e">
        <f>LOOKUP(AO45,WeekNumber2!$E$6:$BX$6,WeekNumber2!$E$3:$BX$3)</f>
        <v>#VALUE!</v>
      </c>
      <c r="AI45" s="115" t="e">
        <f t="shared" si="9"/>
        <v>#VALUE!</v>
      </c>
      <c r="AJ45" s="108" t="e">
        <f>LOOKUP(AL45,WeekNumber2!$BY$6:$ER$6,WeekNumber2!$BY$3:$ER$3)</f>
        <v>#VALUE!</v>
      </c>
      <c r="AK45" s="116" t="e">
        <f>CONCATENATE("Week of  ",LOOKUP(AI45,'WeeklyView (2)'!$D$93:$O$93,'WeeklyView (2)'!$D$94:$O$94)," ",DAY(AJ45)," ",YEAR(AJ45))</f>
        <v>#VALUE!</v>
      </c>
      <c r="AL45" s="109" t="e">
        <f>LOOKUP(X45,WeekNumber2!$E$3:$ER$3,WeekNumber2!$E$6:$ER$6)+AE45-53</f>
        <v>#VALUE!</v>
      </c>
      <c r="AM45" s="110" t="e">
        <f>IF(OR(AND(MONTH(AJ45)=1,DAY(AJ45)=1),AND(AJ45&lt;DATE(YEAR(AJ45)+1,MONTH(1),DAY(1)),AJ45&gt;DATE(YEAR(AJ45)+1,MONTH(1),DAY(1)-7))),"Week 1",CONCATENATE("Week ",LOOKUP(X45,WeekNumber2!$E$3:$ER$3,WeekNumber2!$E$6:$ER$6)+AE45-52))</f>
        <v>#VALUE!</v>
      </c>
      <c r="AN45" s="82" t="e">
        <f>IF(OR(AND(MONTH(V45)=1,DAY(V45)=1),AND(V45&lt;DATE(YEAR(V45)+1,MONTH(1),DAY(1)),V45&gt;DATE(YEAR(V45)+1,MONTH(1),DAY(1)-7))),"Week 1",CONCATENATE("Week ",LOOKUP(X45,WeekNumber2!$E$3:$ER$3,WeekNumber2!$E$6:$ER$6)+AE45))</f>
        <v>#VALUE!</v>
      </c>
      <c r="AO45" s="80" t="e">
        <f>LOOKUP(X45,WeekNumber2!$E$3:$ER$3,WeekNumber2!$E$6:$ER$6)+AE45</f>
        <v>#VALUE!</v>
      </c>
      <c r="AP45" s="111" t="e">
        <f>LOOKUP(X45,WeekNumber2!$E$3:$ER$3,WeekNumber2!$E$6:$ER$6)+AE45</f>
        <v>#VALUE!</v>
      </c>
    </row>
    <row r="46" spans="1:42" ht="30" customHeight="1">
      <c r="A46" s="102"/>
      <c r="B46" s="104">
        <f>IF(A46="","",LOOKUP(X46,WeekNumber2!$E$3:$ER$3,WeekNumber2!$E$5:$ER$5))</f>
      </c>
      <c r="C46" s="124"/>
      <c r="D46" s="106"/>
      <c r="E46" s="120"/>
      <c r="F46" s="122">
        <f t="shared" si="10"/>
      </c>
      <c r="G46" s="103">
        <f>IF(A46="","",IF(AND(AO46&gt;52,NOT(E46="")),AL46,IF(AND(E46="",NOT(F46="")),LOOKUP(F46,WeekNumber2!$E$3:$ER$3,WeekNumber2!$E$5:$ER$5)+AE46,IF(NOT(E46=""),LOOKUP(X46,WeekNumber2!$E$3:$ER$3,WeekNumber2!$E$5:$ER$5)+AE46,""))))</f>
      </c>
      <c r="H46" s="130"/>
      <c r="I46" s="103">
        <f ca="1" t="shared" si="6"/>
      </c>
      <c r="T46" s="97">
        <f ca="1" t="shared" si="7"/>
        <v>39409</v>
      </c>
      <c r="U46" s="84" t="e">
        <f t="shared" si="11"/>
        <v>#VALUE!</v>
      </c>
      <c r="V46" s="85">
        <f t="shared" si="12"/>
      </c>
      <c r="W46" s="88" t="e">
        <f>CONCATENATE("Week of  ",LOOKUP(U46,'WeeklyView (2)'!$D$93:$O$93,'WeeklyView (2)'!$D$94:$O$94)," ",DAY(X46)," ",YEAR(X46))</f>
        <v>#VALUE!</v>
      </c>
      <c r="X46" s="86" t="e">
        <f t="shared" si="13"/>
        <v>#VALUE!</v>
      </c>
      <c r="Y46" s="87" t="e">
        <f>IF(OR(AND(MONTH(V46)=1,DAY(V46)=1),AND(V46&lt;DATE(YEAR(V46)+1,MONTH(1),DAY(1)),V46&gt;DATE(YEAR(V46)+1,MONTH(1),DAY(1)-7))),"Week 1",CONCATENATE("Week ",LOOKUP(X46,WeekNumber2!$E$3:$ER$3,WeekNumber2!$E$5:$ER$5)))</f>
        <v>#VALUE!</v>
      </c>
      <c r="Z46"/>
      <c r="AA46"/>
      <c r="AB46"/>
      <c r="AC46"/>
      <c r="AD46" s="79" t="e">
        <f t="shared" si="14"/>
        <v>#VALUE!</v>
      </c>
      <c r="AE46" s="83">
        <f t="shared" si="15"/>
        <v>0</v>
      </c>
      <c r="AF46" s="89" t="e">
        <f>CONCATENATE("Week of  ",LOOKUP(AD46,'WeeklyView (2)'!$D$93:$O$93,'WeeklyView (2)'!$D$94:$O$94)," ",DAY(AH46))</f>
        <v>#VALUE!</v>
      </c>
      <c r="AH46" s="81" t="e">
        <f>LOOKUP(AO46,WeekNumber2!$E$6:$BX$6,WeekNumber2!$E$3:$BX$3)</f>
        <v>#VALUE!</v>
      </c>
      <c r="AI46" s="115" t="e">
        <f t="shared" si="9"/>
        <v>#VALUE!</v>
      </c>
      <c r="AJ46" s="108" t="e">
        <f>LOOKUP(AL46,WeekNumber2!$BY$6:$ER$6,WeekNumber2!$BY$3:$ER$3)</f>
        <v>#VALUE!</v>
      </c>
      <c r="AK46" s="116" t="e">
        <f>CONCATENATE("Week of  ",LOOKUP(AI46,'WeeklyView (2)'!$D$93:$O$93,'WeeklyView (2)'!$D$94:$O$94)," ",DAY(AJ46)," ",YEAR(AJ46))</f>
        <v>#VALUE!</v>
      </c>
      <c r="AL46" s="109" t="e">
        <f>LOOKUP(X46,WeekNumber2!$E$3:$ER$3,WeekNumber2!$E$6:$ER$6)+AE46-53</f>
        <v>#VALUE!</v>
      </c>
      <c r="AM46" s="110" t="e">
        <f>IF(OR(AND(MONTH(AJ46)=1,DAY(AJ46)=1),AND(AJ46&lt;DATE(YEAR(AJ46)+1,MONTH(1),DAY(1)),AJ46&gt;DATE(YEAR(AJ46)+1,MONTH(1),DAY(1)-7))),"Week 1",CONCATENATE("Week ",LOOKUP(X46,WeekNumber2!$E$3:$ER$3,WeekNumber2!$E$6:$ER$6)+AE46-52))</f>
        <v>#VALUE!</v>
      </c>
      <c r="AN46" s="82" t="e">
        <f>IF(OR(AND(MONTH(V46)=1,DAY(V46)=1),AND(V46&lt;DATE(YEAR(V46)+1,MONTH(1),DAY(1)),V46&gt;DATE(YEAR(V46)+1,MONTH(1),DAY(1)-7))),"Week 1",CONCATENATE("Week ",LOOKUP(X46,WeekNumber2!$E$3:$ER$3,WeekNumber2!$E$6:$ER$6)+AE46))</f>
        <v>#VALUE!</v>
      </c>
      <c r="AO46" s="80" t="e">
        <f>LOOKUP(X46,WeekNumber2!$E$3:$ER$3,WeekNumber2!$E$6:$ER$6)+AE46</f>
        <v>#VALUE!</v>
      </c>
      <c r="AP46" s="111" t="e">
        <f>LOOKUP(X46,WeekNumber2!$E$3:$ER$3,WeekNumber2!$E$6:$ER$6)+AE46</f>
        <v>#VALUE!</v>
      </c>
    </row>
    <row r="47" spans="1:42" ht="30" customHeight="1">
      <c r="A47" s="102"/>
      <c r="B47" s="104">
        <f>IF(A47="","",LOOKUP(X47,WeekNumber2!$E$3:$ER$3,WeekNumber2!$E$5:$ER$5))</f>
      </c>
      <c r="C47" s="124"/>
      <c r="D47" s="106"/>
      <c r="E47" s="120"/>
      <c r="F47" s="122">
        <f t="shared" si="10"/>
      </c>
      <c r="G47" s="103">
        <f>IF(A47="","",IF(AND(AO47&gt;52,NOT(E47="")),AL47,IF(AND(E47="",NOT(F47="")),LOOKUP(F47,WeekNumber2!$E$3:$ER$3,WeekNumber2!$E$5:$ER$5)+AE47,IF(NOT(E47=""),LOOKUP(X47,WeekNumber2!$E$3:$ER$3,WeekNumber2!$E$5:$ER$5)+AE47,""))))</f>
      </c>
      <c r="H47" s="130"/>
      <c r="I47" s="103">
        <f ca="1" t="shared" si="6"/>
      </c>
      <c r="T47" s="97">
        <f ca="1" t="shared" si="7"/>
        <v>39409</v>
      </c>
      <c r="U47" s="84" t="e">
        <f t="shared" si="11"/>
        <v>#VALUE!</v>
      </c>
      <c r="V47" s="85">
        <f t="shared" si="12"/>
      </c>
      <c r="W47" s="88" t="e">
        <f>CONCATENATE("Week of  ",LOOKUP(U47,'WeeklyView (2)'!$D$93:$O$93,'WeeklyView (2)'!$D$94:$O$94)," ",DAY(X47)," ",YEAR(X47))</f>
        <v>#VALUE!</v>
      </c>
      <c r="X47" s="86" t="e">
        <f t="shared" si="13"/>
        <v>#VALUE!</v>
      </c>
      <c r="Y47" s="87" t="e">
        <f>IF(OR(AND(MONTH(V47)=1,DAY(V47)=1),AND(V47&lt;DATE(YEAR(V47)+1,MONTH(1),DAY(1)),V47&gt;DATE(YEAR(V47)+1,MONTH(1),DAY(1)-7))),"Week 1",CONCATENATE("Week ",LOOKUP(X47,WeekNumber2!$E$3:$ER$3,WeekNumber2!$E$5:$ER$5)))</f>
        <v>#VALUE!</v>
      </c>
      <c r="Z47"/>
      <c r="AA47"/>
      <c r="AB47"/>
      <c r="AC47"/>
      <c r="AD47" s="79" t="e">
        <f t="shared" si="14"/>
        <v>#VALUE!</v>
      </c>
      <c r="AE47" s="83">
        <f t="shared" si="15"/>
        <v>0</v>
      </c>
      <c r="AF47" s="89" t="e">
        <f>CONCATENATE("Week of  ",LOOKUP(AD47,'WeeklyView (2)'!$D$93:$O$93,'WeeklyView (2)'!$D$94:$O$94)," ",DAY(AH47))</f>
        <v>#VALUE!</v>
      </c>
      <c r="AH47" s="81" t="e">
        <f>LOOKUP(AO47,WeekNumber2!$E$6:$BX$6,WeekNumber2!$E$3:$BX$3)</f>
        <v>#VALUE!</v>
      </c>
      <c r="AI47" s="115" t="e">
        <f t="shared" si="9"/>
        <v>#VALUE!</v>
      </c>
      <c r="AJ47" s="108" t="e">
        <f>LOOKUP(AL47,WeekNumber2!$BY$6:$ER$6,WeekNumber2!$BY$3:$ER$3)</f>
        <v>#VALUE!</v>
      </c>
      <c r="AK47" s="116" t="e">
        <f>CONCATENATE("Week of  ",LOOKUP(AI47,'WeeklyView (2)'!$D$93:$O$93,'WeeklyView (2)'!$D$94:$O$94)," ",DAY(AJ47)," ",YEAR(AJ47))</f>
        <v>#VALUE!</v>
      </c>
      <c r="AL47" s="109" t="e">
        <f>LOOKUP(X47,WeekNumber2!$E$3:$ER$3,WeekNumber2!$E$6:$ER$6)+AE47-53</f>
        <v>#VALUE!</v>
      </c>
      <c r="AM47" s="110" t="e">
        <f>IF(OR(AND(MONTH(AJ47)=1,DAY(AJ47)=1),AND(AJ47&lt;DATE(YEAR(AJ47)+1,MONTH(1),DAY(1)),AJ47&gt;DATE(YEAR(AJ47)+1,MONTH(1),DAY(1)-7))),"Week 1",CONCATENATE("Week ",LOOKUP(X47,WeekNumber2!$E$3:$ER$3,WeekNumber2!$E$6:$ER$6)+AE47-52))</f>
        <v>#VALUE!</v>
      </c>
      <c r="AN47" s="82" t="e">
        <f>IF(OR(AND(MONTH(V47)=1,DAY(V47)=1),AND(V47&lt;DATE(YEAR(V47)+1,MONTH(1),DAY(1)),V47&gt;DATE(YEAR(V47)+1,MONTH(1),DAY(1)-7))),"Week 1",CONCATENATE("Week ",LOOKUP(X47,WeekNumber2!$E$3:$ER$3,WeekNumber2!$E$6:$ER$6)+AE47))</f>
        <v>#VALUE!</v>
      </c>
      <c r="AO47" s="80" t="e">
        <f>LOOKUP(X47,WeekNumber2!$E$3:$ER$3,WeekNumber2!$E$6:$ER$6)+AE47</f>
        <v>#VALUE!</v>
      </c>
      <c r="AP47" s="111" t="e">
        <f>LOOKUP(X47,WeekNumber2!$E$3:$ER$3,WeekNumber2!$E$6:$ER$6)+AE47</f>
        <v>#VALUE!</v>
      </c>
    </row>
    <row r="48" spans="1:42" ht="30" customHeight="1">
      <c r="A48" s="102"/>
      <c r="B48" s="104">
        <f>IF(A48="","",LOOKUP(X48,WeekNumber2!$E$3:$ER$3,WeekNumber2!$E$5:$ER$5))</f>
      </c>
      <c r="C48" s="124"/>
      <c r="D48" s="106"/>
      <c r="E48" s="120"/>
      <c r="F48" s="122">
        <f t="shared" si="10"/>
      </c>
      <c r="G48" s="103">
        <f>IF(A48="","",IF(AND(AO48&gt;52,NOT(E48="")),AL48,IF(AND(E48="",NOT(F48="")),LOOKUP(F48,WeekNumber2!$E$3:$ER$3,WeekNumber2!$E$5:$ER$5)+AE48,IF(NOT(E48=""),LOOKUP(X48,WeekNumber2!$E$3:$ER$3,WeekNumber2!$E$5:$ER$5)+AE48,""))))</f>
      </c>
      <c r="H48" s="130"/>
      <c r="I48" s="103">
        <f ca="1" t="shared" si="6"/>
      </c>
      <c r="T48" s="97">
        <f ca="1" t="shared" si="7"/>
        <v>39409</v>
      </c>
      <c r="U48" s="84" t="e">
        <f t="shared" si="11"/>
        <v>#VALUE!</v>
      </c>
      <c r="V48" s="85">
        <f t="shared" si="12"/>
      </c>
      <c r="W48" s="88" t="e">
        <f>CONCATENATE("Week of  ",LOOKUP(U48,'WeeklyView (2)'!$D$93:$O$93,'WeeklyView (2)'!$D$94:$O$94)," ",DAY(X48)," ",YEAR(X48))</f>
        <v>#VALUE!</v>
      </c>
      <c r="X48" s="86" t="e">
        <f t="shared" si="13"/>
        <v>#VALUE!</v>
      </c>
      <c r="Y48" s="87" t="e">
        <f>IF(OR(AND(MONTH(V48)=1,DAY(V48)=1),AND(V48&lt;DATE(YEAR(V48)+1,MONTH(1),DAY(1)),V48&gt;DATE(YEAR(V48)+1,MONTH(1),DAY(1)-7))),"Week 1",CONCATENATE("Week ",LOOKUP(X48,WeekNumber2!$E$3:$ER$3,WeekNumber2!$E$5:$ER$5)))</f>
        <v>#VALUE!</v>
      </c>
      <c r="Z48"/>
      <c r="AA48"/>
      <c r="AB48"/>
      <c r="AC48"/>
      <c r="AD48" s="79" t="e">
        <f t="shared" si="14"/>
        <v>#VALUE!</v>
      </c>
      <c r="AE48" s="83">
        <f t="shared" si="15"/>
        <v>0</v>
      </c>
      <c r="AF48" s="89" t="e">
        <f>CONCATENATE("Week of  ",LOOKUP(AD48,'WeeklyView (2)'!$D$93:$O$93,'WeeklyView (2)'!$D$94:$O$94)," ",DAY(AH48))</f>
        <v>#VALUE!</v>
      </c>
      <c r="AH48" s="81" t="e">
        <f>LOOKUP(AO48,WeekNumber2!$E$6:$BX$6,WeekNumber2!$E$3:$BX$3)</f>
        <v>#VALUE!</v>
      </c>
      <c r="AI48" s="115" t="e">
        <f t="shared" si="9"/>
        <v>#VALUE!</v>
      </c>
      <c r="AJ48" s="108" t="e">
        <f>LOOKUP(AL48,WeekNumber2!$BY$6:$ER$6,WeekNumber2!$BY$3:$ER$3)</f>
        <v>#VALUE!</v>
      </c>
      <c r="AK48" s="116" t="e">
        <f>CONCATENATE("Week of  ",LOOKUP(AI48,'WeeklyView (2)'!$D$93:$O$93,'WeeklyView (2)'!$D$94:$O$94)," ",DAY(AJ48)," ",YEAR(AJ48))</f>
        <v>#VALUE!</v>
      </c>
      <c r="AL48" s="109" t="e">
        <f>LOOKUP(X48,WeekNumber2!$E$3:$ER$3,WeekNumber2!$E$6:$ER$6)+AE48-53</f>
        <v>#VALUE!</v>
      </c>
      <c r="AM48" s="110" t="e">
        <f>IF(OR(AND(MONTH(AJ48)=1,DAY(AJ48)=1),AND(AJ48&lt;DATE(YEAR(AJ48)+1,MONTH(1),DAY(1)),AJ48&gt;DATE(YEAR(AJ48)+1,MONTH(1),DAY(1)-7))),"Week 1",CONCATENATE("Week ",LOOKUP(X48,WeekNumber2!$E$3:$ER$3,WeekNumber2!$E$6:$ER$6)+AE48-52))</f>
        <v>#VALUE!</v>
      </c>
      <c r="AN48" s="82" t="e">
        <f>IF(OR(AND(MONTH(V48)=1,DAY(V48)=1),AND(V48&lt;DATE(YEAR(V48)+1,MONTH(1),DAY(1)),V48&gt;DATE(YEAR(V48)+1,MONTH(1),DAY(1)-7))),"Week 1",CONCATENATE("Week ",LOOKUP(X48,WeekNumber2!$E$3:$ER$3,WeekNumber2!$E$6:$ER$6)+AE48))</f>
        <v>#VALUE!</v>
      </c>
      <c r="AO48" s="80" t="e">
        <f>LOOKUP(X48,WeekNumber2!$E$3:$ER$3,WeekNumber2!$E$6:$ER$6)+AE48</f>
        <v>#VALUE!</v>
      </c>
      <c r="AP48" s="111" t="e">
        <f>LOOKUP(X48,WeekNumber2!$E$3:$ER$3,WeekNumber2!$E$6:$ER$6)+AE48</f>
        <v>#VALUE!</v>
      </c>
    </row>
    <row r="49" spans="1:42" ht="30" customHeight="1">
      <c r="A49" s="102"/>
      <c r="B49" s="104">
        <f>IF(A49="","",LOOKUP(X49,WeekNumber2!$E$3:$ER$3,WeekNumber2!$E$5:$ER$5))</f>
      </c>
      <c r="C49" s="124"/>
      <c r="D49" s="106"/>
      <c r="E49" s="120"/>
      <c r="F49" s="122">
        <f t="shared" si="10"/>
      </c>
      <c r="G49" s="103">
        <f>IF(A49="","",IF(AND(AO49&gt;52,NOT(E49="")),AL49,IF(AND(E49="",NOT(F49="")),LOOKUP(F49,WeekNumber2!$E$3:$ER$3,WeekNumber2!$E$5:$ER$5)+AE49,IF(NOT(E49=""),LOOKUP(X49,WeekNumber2!$E$3:$ER$3,WeekNumber2!$E$5:$ER$5)+AE49,""))))</f>
      </c>
      <c r="H49" s="130"/>
      <c r="I49" s="103">
        <f ca="1" t="shared" si="6"/>
      </c>
      <c r="T49" s="97">
        <f ca="1" t="shared" si="7"/>
        <v>39409</v>
      </c>
      <c r="U49" s="84" t="e">
        <f t="shared" si="11"/>
        <v>#VALUE!</v>
      </c>
      <c r="V49" s="85">
        <f t="shared" si="12"/>
      </c>
      <c r="W49" s="88" t="e">
        <f>CONCATENATE("Week of  ",LOOKUP(U49,'WeeklyView (2)'!$D$93:$O$93,'WeeklyView (2)'!$D$94:$O$94)," ",DAY(X49)," ",YEAR(X49))</f>
        <v>#VALUE!</v>
      </c>
      <c r="X49" s="86" t="e">
        <f t="shared" si="13"/>
        <v>#VALUE!</v>
      </c>
      <c r="Y49" s="87" t="e">
        <f>IF(OR(AND(MONTH(V49)=1,DAY(V49)=1),AND(V49&lt;DATE(YEAR(V49)+1,MONTH(1),DAY(1)),V49&gt;DATE(YEAR(V49)+1,MONTH(1),DAY(1)-7))),"Week 1",CONCATENATE("Week ",LOOKUP(X49,WeekNumber2!$E$3:$ER$3,WeekNumber2!$E$5:$ER$5)))</f>
        <v>#VALUE!</v>
      </c>
      <c r="Z49"/>
      <c r="AA49"/>
      <c r="AB49"/>
      <c r="AC49"/>
      <c r="AD49" s="79" t="e">
        <f t="shared" si="14"/>
        <v>#VALUE!</v>
      </c>
      <c r="AE49" s="83">
        <f t="shared" si="15"/>
        <v>0</v>
      </c>
      <c r="AF49" s="89" t="e">
        <f>CONCATENATE("Week of  ",LOOKUP(AD49,'WeeklyView (2)'!$D$93:$O$93,'WeeklyView (2)'!$D$94:$O$94)," ",DAY(AH49))</f>
        <v>#VALUE!</v>
      </c>
      <c r="AH49" s="81" t="e">
        <f>LOOKUP(AO49,WeekNumber2!$E$6:$BX$6,WeekNumber2!$E$3:$BX$3)</f>
        <v>#VALUE!</v>
      </c>
      <c r="AI49" s="115" t="e">
        <f t="shared" si="9"/>
        <v>#VALUE!</v>
      </c>
      <c r="AJ49" s="108" t="e">
        <f>LOOKUP(AL49,WeekNumber2!$BY$6:$ER$6,WeekNumber2!$BY$3:$ER$3)</f>
        <v>#VALUE!</v>
      </c>
      <c r="AK49" s="116" t="e">
        <f>CONCATENATE("Week of  ",LOOKUP(AI49,'WeeklyView (2)'!$D$93:$O$93,'WeeklyView (2)'!$D$94:$O$94)," ",DAY(AJ49)," ",YEAR(AJ49))</f>
        <v>#VALUE!</v>
      </c>
      <c r="AL49" s="109" t="e">
        <f>LOOKUP(X49,WeekNumber2!$E$3:$ER$3,WeekNumber2!$E$6:$ER$6)+AE49-53</f>
        <v>#VALUE!</v>
      </c>
      <c r="AM49" s="110" t="e">
        <f>IF(OR(AND(MONTH(AJ49)=1,DAY(AJ49)=1),AND(AJ49&lt;DATE(YEAR(AJ49)+1,MONTH(1),DAY(1)),AJ49&gt;DATE(YEAR(AJ49)+1,MONTH(1),DAY(1)-7))),"Week 1",CONCATENATE("Week ",LOOKUP(X49,WeekNumber2!$E$3:$ER$3,WeekNumber2!$E$6:$ER$6)+AE49-52))</f>
        <v>#VALUE!</v>
      </c>
      <c r="AN49" s="82" t="e">
        <f>IF(OR(AND(MONTH(V49)=1,DAY(V49)=1),AND(V49&lt;DATE(YEAR(V49)+1,MONTH(1),DAY(1)),V49&gt;DATE(YEAR(V49)+1,MONTH(1),DAY(1)-7))),"Week 1",CONCATENATE("Week ",LOOKUP(X49,WeekNumber2!$E$3:$ER$3,WeekNumber2!$E$6:$ER$6)+AE49))</f>
        <v>#VALUE!</v>
      </c>
      <c r="AO49" s="80" t="e">
        <f>LOOKUP(X49,WeekNumber2!$E$3:$ER$3,WeekNumber2!$E$6:$ER$6)+AE49</f>
        <v>#VALUE!</v>
      </c>
      <c r="AP49" s="111" t="e">
        <f>LOOKUP(X49,WeekNumber2!$E$3:$ER$3,WeekNumber2!$E$6:$ER$6)+AE49</f>
        <v>#VALUE!</v>
      </c>
    </row>
    <row r="50" spans="1:42" ht="30" customHeight="1">
      <c r="A50" s="102"/>
      <c r="B50" s="104">
        <f>IF(A50="","",LOOKUP(X50,WeekNumber2!$E$3:$ER$3,WeekNumber2!$E$5:$ER$5))</f>
      </c>
      <c r="C50" s="124"/>
      <c r="D50" s="106"/>
      <c r="E50" s="120"/>
      <c r="F50" s="122">
        <f t="shared" si="10"/>
      </c>
      <c r="G50" s="103">
        <f>IF(A50="","",IF(AND(AO50&gt;52,NOT(E50="")),AL50,IF(AND(E50="",NOT(F50="")),LOOKUP(F50,WeekNumber2!$E$3:$ER$3,WeekNumber2!$E$5:$ER$5)+AE50,IF(NOT(E50=""),LOOKUP(X50,WeekNumber2!$E$3:$ER$3,WeekNumber2!$E$5:$ER$5)+AE50,""))))</f>
      </c>
      <c r="H50" s="130"/>
      <c r="I50" s="103">
        <f ca="1" t="shared" si="6"/>
      </c>
      <c r="T50" s="97">
        <f ca="1" t="shared" si="7"/>
        <v>39409</v>
      </c>
      <c r="U50" s="84" t="e">
        <f t="shared" si="11"/>
        <v>#VALUE!</v>
      </c>
      <c r="V50" s="85">
        <f t="shared" si="12"/>
      </c>
      <c r="W50" s="88" t="e">
        <f>CONCATENATE("Week of  ",LOOKUP(U50,'WeeklyView (2)'!$D$93:$O$93,'WeeklyView (2)'!$D$94:$O$94)," ",DAY(X50)," ",YEAR(X50))</f>
        <v>#VALUE!</v>
      </c>
      <c r="X50" s="86" t="e">
        <f t="shared" si="13"/>
        <v>#VALUE!</v>
      </c>
      <c r="Y50" s="87" t="e">
        <f>IF(OR(AND(MONTH(V50)=1,DAY(V50)=1),AND(V50&lt;DATE(YEAR(V50)+1,MONTH(1),DAY(1)),V50&gt;DATE(YEAR(V50)+1,MONTH(1),DAY(1)-7))),"Week 1",CONCATENATE("Week ",LOOKUP(X50,WeekNumber2!$E$3:$ER$3,WeekNumber2!$E$5:$ER$5)))</f>
        <v>#VALUE!</v>
      </c>
      <c r="Z50"/>
      <c r="AA50"/>
      <c r="AB50"/>
      <c r="AC50"/>
      <c r="AD50" s="79" t="e">
        <f t="shared" si="14"/>
        <v>#VALUE!</v>
      </c>
      <c r="AE50" s="83">
        <f t="shared" si="15"/>
        <v>0</v>
      </c>
      <c r="AF50" s="89" t="e">
        <f>CONCATENATE("Week of  ",LOOKUP(AD50,'WeeklyView (2)'!$D$93:$O$93,'WeeklyView (2)'!$D$94:$O$94)," ",DAY(AH50))</f>
        <v>#VALUE!</v>
      </c>
      <c r="AH50" s="81" t="e">
        <f>LOOKUP(AO50,WeekNumber2!$E$6:$BX$6,WeekNumber2!$E$3:$BX$3)</f>
        <v>#VALUE!</v>
      </c>
      <c r="AI50" s="115" t="e">
        <f t="shared" si="9"/>
        <v>#VALUE!</v>
      </c>
      <c r="AJ50" s="108" t="e">
        <f>LOOKUP(AL50,WeekNumber2!$BY$6:$ER$6,WeekNumber2!$BY$3:$ER$3)</f>
        <v>#VALUE!</v>
      </c>
      <c r="AK50" s="116" t="e">
        <f>CONCATENATE("Week of  ",LOOKUP(AI50,'WeeklyView (2)'!$D$93:$O$93,'WeeklyView (2)'!$D$94:$O$94)," ",DAY(AJ50)," ",YEAR(AJ50))</f>
        <v>#VALUE!</v>
      </c>
      <c r="AL50" s="109" t="e">
        <f>LOOKUP(X50,WeekNumber2!$E$3:$ER$3,WeekNumber2!$E$6:$ER$6)+AE50-53</f>
        <v>#VALUE!</v>
      </c>
      <c r="AM50" s="110" t="e">
        <f>IF(OR(AND(MONTH(AJ50)=1,DAY(AJ50)=1),AND(AJ50&lt;DATE(YEAR(AJ50)+1,MONTH(1),DAY(1)),AJ50&gt;DATE(YEAR(AJ50)+1,MONTH(1),DAY(1)-7))),"Week 1",CONCATENATE("Week ",LOOKUP(X50,WeekNumber2!$E$3:$ER$3,WeekNumber2!$E$6:$ER$6)+AE50-52))</f>
        <v>#VALUE!</v>
      </c>
      <c r="AN50" s="82" t="e">
        <f>IF(OR(AND(MONTH(V50)=1,DAY(V50)=1),AND(V50&lt;DATE(YEAR(V50)+1,MONTH(1),DAY(1)),V50&gt;DATE(YEAR(V50)+1,MONTH(1),DAY(1)-7))),"Week 1",CONCATENATE("Week ",LOOKUP(X50,WeekNumber2!$E$3:$ER$3,WeekNumber2!$E$6:$ER$6)+AE50))</f>
        <v>#VALUE!</v>
      </c>
      <c r="AO50" s="80" t="e">
        <f>LOOKUP(X50,WeekNumber2!$E$3:$ER$3,WeekNumber2!$E$6:$ER$6)+AE50</f>
        <v>#VALUE!</v>
      </c>
      <c r="AP50" s="111" t="e">
        <f>LOOKUP(X50,WeekNumber2!$E$3:$ER$3,WeekNumber2!$E$6:$ER$6)+AE50</f>
        <v>#VALUE!</v>
      </c>
    </row>
    <row r="51" spans="1:42" ht="30" customHeight="1">
      <c r="A51" s="102"/>
      <c r="B51" s="104">
        <f>IF(A51="","",LOOKUP(X51,WeekNumber2!$E$3:$ER$3,WeekNumber2!$E$5:$ER$5))</f>
      </c>
      <c r="C51" s="124"/>
      <c r="D51" s="106"/>
      <c r="E51" s="120"/>
      <c r="F51" s="122">
        <f t="shared" si="10"/>
      </c>
      <c r="G51" s="103">
        <f>IF(A51="","",IF(AND(AO51&gt;52,NOT(E51="")),AL51,IF(AND(E51="",NOT(F51="")),LOOKUP(F51,WeekNumber2!$E$3:$ER$3,WeekNumber2!$E$5:$ER$5)+AE51,IF(NOT(E51=""),LOOKUP(X51,WeekNumber2!$E$3:$ER$3,WeekNumber2!$E$5:$ER$5)+AE51,""))))</f>
      </c>
      <c r="H51" s="130"/>
      <c r="I51" s="103">
        <f ca="1" t="shared" si="6"/>
      </c>
      <c r="T51" s="97">
        <f ca="1" t="shared" si="7"/>
        <v>39409</v>
      </c>
      <c r="U51" s="84" t="e">
        <f t="shared" si="11"/>
        <v>#VALUE!</v>
      </c>
      <c r="V51" s="85">
        <f t="shared" si="12"/>
      </c>
      <c r="W51" s="88" t="e">
        <f>CONCATENATE("Week of  ",LOOKUP(U51,'WeeklyView (2)'!$D$93:$O$93,'WeeklyView (2)'!$D$94:$O$94)," ",DAY(X51)," ",YEAR(X51))</f>
        <v>#VALUE!</v>
      </c>
      <c r="X51" s="86" t="e">
        <f t="shared" si="13"/>
        <v>#VALUE!</v>
      </c>
      <c r="Y51" s="87" t="e">
        <f>IF(OR(AND(MONTH(V51)=1,DAY(V51)=1),AND(V51&lt;DATE(YEAR(V51)+1,MONTH(1),DAY(1)),V51&gt;DATE(YEAR(V51)+1,MONTH(1),DAY(1)-7))),"Week 1",CONCATENATE("Week ",LOOKUP(X51,WeekNumber2!$E$3:$ER$3,WeekNumber2!$E$5:$ER$5)))</f>
        <v>#VALUE!</v>
      </c>
      <c r="Z51"/>
      <c r="AA51"/>
      <c r="AB51"/>
      <c r="AC51"/>
      <c r="AD51" s="79" t="e">
        <f t="shared" si="14"/>
        <v>#VALUE!</v>
      </c>
      <c r="AE51" s="83">
        <f t="shared" si="15"/>
        <v>0</v>
      </c>
      <c r="AF51" s="89" t="e">
        <f>CONCATENATE("Week of  ",LOOKUP(AD51,'WeeklyView (2)'!$D$93:$O$93,'WeeklyView (2)'!$D$94:$O$94)," ",DAY(AH51))</f>
        <v>#VALUE!</v>
      </c>
      <c r="AH51" s="81" t="e">
        <f>LOOKUP(AO51,WeekNumber2!$E$6:$BX$6,WeekNumber2!$E$3:$BX$3)</f>
        <v>#VALUE!</v>
      </c>
      <c r="AI51" s="115" t="e">
        <f t="shared" si="9"/>
        <v>#VALUE!</v>
      </c>
      <c r="AJ51" s="108" t="e">
        <f>LOOKUP(AL51,WeekNumber2!$BY$6:$ER$6,WeekNumber2!$BY$3:$ER$3)</f>
        <v>#VALUE!</v>
      </c>
      <c r="AK51" s="116" t="e">
        <f>CONCATENATE("Week of  ",LOOKUP(AI51,'WeeklyView (2)'!$D$93:$O$93,'WeeklyView (2)'!$D$94:$O$94)," ",DAY(AJ51)," ",YEAR(AJ51))</f>
        <v>#VALUE!</v>
      </c>
      <c r="AL51" s="109" t="e">
        <f>LOOKUP(X51,WeekNumber2!$E$3:$ER$3,WeekNumber2!$E$6:$ER$6)+AE51-53</f>
        <v>#VALUE!</v>
      </c>
      <c r="AM51" s="110" t="e">
        <f>IF(OR(AND(MONTH(AJ51)=1,DAY(AJ51)=1),AND(AJ51&lt;DATE(YEAR(AJ51)+1,MONTH(1),DAY(1)),AJ51&gt;DATE(YEAR(AJ51)+1,MONTH(1),DAY(1)-7))),"Week 1",CONCATENATE("Week ",LOOKUP(X51,WeekNumber2!$E$3:$ER$3,WeekNumber2!$E$6:$ER$6)+AE51-52))</f>
        <v>#VALUE!</v>
      </c>
      <c r="AN51" s="82" t="e">
        <f>IF(OR(AND(MONTH(V51)=1,DAY(V51)=1),AND(V51&lt;DATE(YEAR(V51)+1,MONTH(1),DAY(1)),V51&gt;DATE(YEAR(V51)+1,MONTH(1),DAY(1)-7))),"Week 1",CONCATENATE("Week ",LOOKUP(X51,WeekNumber2!$E$3:$ER$3,WeekNumber2!$E$6:$ER$6)+AE51))</f>
        <v>#VALUE!</v>
      </c>
      <c r="AO51" s="80" t="e">
        <f>LOOKUP(X51,WeekNumber2!$E$3:$ER$3,WeekNumber2!$E$6:$ER$6)+AE51</f>
        <v>#VALUE!</v>
      </c>
      <c r="AP51" s="111" t="e">
        <f>LOOKUP(X51,WeekNumber2!$E$3:$ER$3,WeekNumber2!$E$6:$ER$6)+AE51</f>
        <v>#VALUE!</v>
      </c>
    </row>
    <row r="52" spans="1:42" ht="30" customHeight="1">
      <c r="A52" s="102"/>
      <c r="B52" s="104">
        <f>IF(A52="","",LOOKUP(X52,WeekNumber2!$E$3:$ER$3,WeekNumber2!$E$5:$ER$5))</f>
      </c>
      <c r="C52" s="124"/>
      <c r="D52" s="106"/>
      <c r="E52" s="120"/>
      <c r="F52" s="122">
        <f t="shared" si="10"/>
      </c>
      <c r="G52" s="103">
        <f>IF(A52="","",IF(AND(AO52&gt;52,NOT(E52="")),AL52,IF(AND(E52="",NOT(F52="")),LOOKUP(F52,WeekNumber2!$E$3:$ER$3,WeekNumber2!$E$5:$ER$5)+AE52,IF(NOT(E52=""),LOOKUP(X52,WeekNumber2!$E$3:$ER$3,WeekNumber2!$E$5:$ER$5)+AE52,""))))</f>
      </c>
      <c r="H52" s="130"/>
      <c r="I52" s="103">
        <f ca="1" t="shared" si="6"/>
      </c>
      <c r="T52" s="97">
        <f ca="1" t="shared" si="7"/>
        <v>39409</v>
      </c>
      <c r="U52" s="84" t="e">
        <f t="shared" si="11"/>
        <v>#VALUE!</v>
      </c>
      <c r="V52" s="85">
        <f t="shared" si="12"/>
      </c>
      <c r="W52" s="88" t="e">
        <f>CONCATENATE("Week of  ",LOOKUP(U52,'WeeklyView (2)'!$D$93:$O$93,'WeeklyView (2)'!$D$94:$O$94)," ",DAY(X52)," ",YEAR(X52))</f>
        <v>#VALUE!</v>
      </c>
      <c r="X52" s="86" t="e">
        <f t="shared" si="13"/>
        <v>#VALUE!</v>
      </c>
      <c r="Y52" s="87" t="e">
        <f>IF(OR(AND(MONTH(V52)=1,DAY(V52)=1),AND(V52&lt;DATE(YEAR(V52)+1,MONTH(1),DAY(1)),V52&gt;DATE(YEAR(V52)+1,MONTH(1),DAY(1)-7))),"Week 1",CONCATENATE("Week ",LOOKUP(X52,WeekNumber2!$E$3:$ER$3,WeekNumber2!$E$5:$ER$5)))</f>
        <v>#VALUE!</v>
      </c>
      <c r="Z52"/>
      <c r="AA52"/>
      <c r="AB52"/>
      <c r="AC52"/>
      <c r="AD52" s="79" t="e">
        <f t="shared" si="14"/>
        <v>#VALUE!</v>
      </c>
      <c r="AE52" s="83">
        <f t="shared" si="15"/>
        <v>0</v>
      </c>
      <c r="AF52" s="89" t="e">
        <f>CONCATENATE("Week of  ",LOOKUP(AD52,'WeeklyView (2)'!$D$93:$O$93,'WeeklyView (2)'!$D$94:$O$94)," ",DAY(AH52))</f>
        <v>#VALUE!</v>
      </c>
      <c r="AH52" s="81" t="e">
        <f>LOOKUP(AO52,WeekNumber2!$E$6:$BX$6,WeekNumber2!$E$3:$BX$3)</f>
        <v>#VALUE!</v>
      </c>
      <c r="AI52" s="115" t="e">
        <f t="shared" si="9"/>
        <v>#VALUE!</v>
      </c>
      <c r="AJ52" s="108" t="e">
        <f>LOOKUP(AL52,WeekNumber2!$BY$6:$ER$6,WeekNumber2!$BY$3:$ER$3)</f>
        <v>#VALUE!</v>
      </c>
      <c r="AK52" s="116" t="e">
        <f>CONCATENATE("Week of  ",LOOKUP(AI52,'WeeklyView (2)'!$D$93:$O$93,'WeeklyView (2)'!$D$94:$O$94)," ",DAY(AJ52)," ",YEAR(AJ52))</f>
        <v>#VALUE!</v>
      </c>
      <c r="AL52" s="109" t="e">
        <f>LOOKUP(X52,WeekNumber2!$E$3:$ER$3,WeekNumber2!$E$6:$ER$6)+AE52-53</f>
        <v>#VALUE!</v>
      </c>
      <c r="AM52" s="110" t="e">
        <f>IF(OR(AND(MONTH(AJ52)=1,DAY(AJ52)=1),AND(AJ52&lt;DATE(YEAR(AJ52)+1,MONTH(1),DAY(1)),AJ52&gt;DATE(YEAR(AJ52)+1,MONTH(1),DAY(1)-7))),"Week 1",CONCATENATE("Week ",LOOKUP(X52,WeekNumber2!$E$3:$ER$3,WeekNumber2!$E$6:$ER$6)+AE52-52))</f>
        <v>#VALUE!</v>
      </c>
      <c r="AN52" s="82" t="e">
        <f>IF(OR(AND(MONTH(V52)=1,DAY(V52)=1),AND(V52&lt;DATE(YEAR(V52)+1,MONTH(1),DAY(1)),V52&gt;DATE(YEAR(V52)+1,MONTH(1),DAY(1)-7))),"Week 1",CONCATENATE("Week ",LOOKUP(X52,WeekNumber2!$E$3:$ER$3,WeekNumber2!$E$6:$ER$6)+AE52))</f>
        <v>#VALUE!</v>
      </c>
      <c r="AO52" s="80" t="e">
        <f>LOOKUP(X52,WeekNumber2!$E$3:$ER$3,WeekNumber2!$E$6:$ER$6)+AE52</f>
        <v>#VALUE!</v>
      </c>
      <c r="AP52" s="111" t="e">
        <f>LOOKUP(X52,WeekNumber2!$E$3:$ER$3,WeekNumber2!$E$6:$ER$6)+AE52</f>
        <v>#VALUE!</v>
      </c>
    </row>
    <row r="53" spans="1:42" ht="30" customHeight="1">
      <c r="A53" s="102"/>
      <c r="B53" s="104">
        <f>IF(A53="","",LOOKUP(X53,WeekNumber2!$E$3:$ER$3,WeekNumber2!$E$5:$ER$5))</f>
      </c>
      <c r="C53" s="124"/>
      <c r="D53" s="106"/>
      <c r="E53" s="120"/>
      <c r="F53" s="122">
        <f t="shared" si="10"/>
      </c>
      <c r="G53" s="103">
        <f>IF(A53="","",IF(AND(AO53&gt;52,NOT(E53="")),AL53,IF(AND(E53="",NOT(F53="")),LOOKUP(F53,WeekNumber2!$E$3:$ER$3,WeekNumber2!$E$5:$ER$5)+AE53,IF(NOT(E53=""),LOOKUP(X53,WeekNumber2!$E$3:$ER$3,WeekNumber2!$E$5:$ER$5)+AE53,""))))</f>
      </c>
      <c r="H53" s="130"/>
      <c r="I53" s="103">
        <f ca="1" t="shared" si="6"/>
      </c>
      <c r="T53" s="97">
        <f ca="1" t="shared" si="7"/>
        <v>39409</v>
      </c>
      <c r="U53" s="84" t="e">
        <f t="shared" si="11"/>
        <v>#VALUE!</v>
      </c>
      <c r="V53" s="85">
        <f t="shared" si="12"/>
      </c>
      <c r="W53" s="88" t="e">
        <f>CONCATENATE("Week of  ",LOOKUP(U53,'WeeklyView (2)'!$D$93:$O$93,'WeeklyView (2)'!$D$94:$O$94)," ",DAY(X53)," ",YEAR(X53))</f>
        <v>#VALUE!</v>
      </c>
      <c r="X53" s="86" t="e">
        <f t="shared" si="13"/>
        <v>#VALUE!</v>
      </c>
      <c r="Y53" s="87" t="e">
        <f>IF(OR(AND(MONTH(V53)=1,DAY(V53)=1),AND(V53&lt;DATE(YEAR(V53)+1,MONTH(1),DAY(1)),V53&gt;DATE(YEAR(V53)+1,MONTH(1),DAY(1)-7))),"Week 1",CONCATENATE("Week ",LOOKUP(X53,WeekNumber2!$E$3:$ER$3,WeekNumber2!$E$5:$ER$5)))</f>
        <v>#VALUE!</v>
      </c>
      <c r="Z53"/>
      <c r="AA53"/>
      <c r="AB53"/>
      <c r="AC53"/>
      <c r="AD53" s="79" t="e">
        <f t="shared" si="14"/>
        <v>#VALUE!</v>
      </c>
      <c r="AE53" s="83">
        <f t="shared" si="15"/>
        <v>0</v>
      </c>
      <c r="AF53" s="89" t="e">
        <f>CONCATENATE("Week of  ",LOOKUP(AD53,'WeeklyView (2)'!$D$93:$O$93,'WeeklyView (2)'!$D$94:$O$94)," ",DAY(AH53))</f>
        <v>#VALUE!</v>
      </c>
      <c r="AH53" s="81" t="e">
        <f>LOOKUP(AO53,WeekNumber2!$E$6:$BX$6,WeekNumber2!$E$3:$BX$3)</f>
        <v>#VALUE!</v>
      </c>
      <c r="AI53" s="115" t="e">
        <f t="shared" si="9"/>
        <v>#VALUE!</v>
      </c>
      <c r="AJ53" s="108" t="e">
        <f>LOOKUP(AL53,WeekNumber2!$BY$6:$ER$6,WeekNumber2!$BY$3:$ER$3)</f>
        <v>#VALUE!</v>
      </c>
      <c r="AK53" s="116" t="e">
        <f>CONCATENATE("Week of  ",LOOKUP(AI53,'WeeklyView (2)'!$D$93:$O$93,'WeeklyView (2)'!$D$94:$O$94)," ",DAY(AJ53)," ",YEAR(AJ53))</f>
        <v>#VALUE!</v>
      </c>
      <c r="AL53" s="109" t="e">
        <f>LOOKUP(X53,WeekNumber2!$E$3:$ER$3,WeekNumber2!$E$6:$ER$6)+AE53-53</f>
        <v>#VALUE!</v>
      </c>
      <c r="AM53" s="110" t="e">
        <f>IF(OR(AND(MONTH(AJ53)=1,DAY(AJ53)=1),AND(AJ53&lt;DATE(YEAR(AJ53)+1,MONTH(1),DAY(1)),AJ53&gt;DATE(YEAR(AJ53)+1,MONTH(1),DAY(1)-7))),"Week 1",CONCATENATE("Week ",LOOKUP(X53,WeekNumber2!$E$3:$ER$3,WeekNumber2!$E$6:$ER$6)+AE53-52))</f>
        <v>#VALUE!</v>
      </c>
      <c r="AN53" s="82" t="e">
        <f>IF(OR(AND(MONTH(V53)=1,DAY(V53)=1),AND(V53&lt;DATE(YEAR(V53)+1,MONTH(1),DAY(1)),V53&gt;DATE(YEAR(V53)+1,MONTH(1),DAY(1)-7))),"Week 1",CONCATENATE("Week ",LOOKUP(X53,WeekNumber2!$E$3:$ER$3,WeekNumber2!$E$6:$ER$6)+AE53))</f>
        <v>#VALUE!</v>
      </c>
      <c r="AO53" s="80" t="e">
        <f>LOOKUP(X53,WeekNumber2!$E$3:$ER$3,WeekNumber2!$E$6:$ER$6)+AE53</f>
        <v>#VALUE!</v>
      </c>
      <c r="AP53" s="111" t="e">
        <f>LOOKUP(X53,WeekNumber2!$E$3:$ER$3,WeekNumber2!$E$6:$ER$6)+AE53</f>
        <v>#VALUE!</v>
      </c>
    </row>
    <row r="54" spans="1:42" ht="30" customHeight="1">
      <c r="A54" s="102"/>
      <c r="B54" s="104">
        <f>IF(A54="","",LOOKUP(X54,WeekNumber2!$E$3:$ER$3,WeekNumber2!$E$5:$ER$5))</f>
      </c>
      <c r="C54" s="124"/>
      <c r="D54" s="106"/>
      <c r="E54" s="120"/>
      <c r="F54" s="122">
        <f t="shared" si="10"/>
      </c>
      <c r="G54" s="103">
        <f>IF(A54="","",IF(AND(AO54&gt;52,NOT(E54="")),AL54,IF(AND(E54="",NOT(F54="")),LOOKUP(F54,WeekNumber2!$E$3:$ER$3,WeekNumber2!$E$5:$ER$5)+AE54,IF(NOT(E54=""),LOOKUP(X54,WeekNumber2!$E$3:$ER$3,WeekNumber2!$E$5:$ER$5)+AE54,""))))</f>
      </c>
      <c r="H54" s="130"/>
      <c r="I54" s="103">
        <f ca="1" t="shared" si="6"/>
      </c>
      <c r="T54" s="97">
        <f ca="1" t="shared" si="7"/>
        <v>39409</v>
      </c>
      <c r="U54" s="84" t="e">
        <f t="shared" si="11"/>
        <v>#VALUE!</v>
      </c>
      <c r="V54" s="85">
        <f t="shared" si="12"/>
      </c>
      <c r="W54" s="88" t="e">
        <f>CONCATENATE("Week of  ",LOOKUP(U54,'WeeklyView (2)'!$D$93:$O$93,'WeeklyView (2)'!$D$94:$O$94)," ",DAY(X54)," ",YEAR(X54))</f>
        <v>#VALUE!</v>
      </c>
      <c r="X54" s="86" t="e">
        <f t="shared" si="13"/>
        <v>#VALUE!</v>
      </c>
      <c r="Y54" s="87" t="e">
        <f>IF(OR(AND(MONTH(V54)=1,DAY(V54)=1),AND(V54&lt;DATE(YEAR(V54)+1,MONTH(1),DAY(1)),V54&gt;DATE(YEAR(V54)+1,MONTH(1),DAY(1)-7))),"Week 1",CONCATENATE("Week ",LOOKUP(X54,WeekNumber2!$E$3:$ER$3,WeekNumber2!$E$5:$ER$5)))</f>
        <v>#VALUE!</v>
      </c>
      <c r="Z54"/>
      <c r="AA54"/>
      <c r="AB54"/>
      <c r="AC54"/>
      <c r="AD54" s="79" t="e">
        <f t="shared" si="14"/>
        <v>#VALUE!</v>
      </c>
      <c r="AE54" s="83">
        <f t="shared" si="15"/>
        <v>0</v>
      </c>
      <c r="AF54" s="89" t="e">
        <f>CONCATENATE("Week of  ",LOOKUP(AD54,'WeeklyView (2)'!$D$93:$O$93,'WeeklyView (2)'!$D$94:$O$94)," ",DAY(AH54))</f>
        <v>#VALUE!</v>
      </c>
      <c r="AH54" s="81" t="e">
        <f>LOOKUP(AO54,WeekNumber2!$E$6:$BX$6,WeekNumber2!$E$3:$BX$3)</f>
        <v>#VALUE!</v>
      </c>
      <c r="AI54" s="115" t="e">
        <f t="shared" si="9"/>
        <v>#VALUE!</v>
      </c>
      <c r="AJ54" s="108" t="e">
        <f>LOOKUP(AL54,WeekNumber2!$BY$6:$ER$6,WeekNumber2!$BY$3:$ER$3)</f>
        <v>#VALUE!</v>
      </c>
      <c r="AK54" s="116" t="e">
        <f>CONCATENATE("Week of  ",LOOKUP(AI54,'WeeklyView (2)'!$D$93:$O$93,'WeeklyView (2)'!$D$94:$O$94)," ",DAY(AJ54)," ",YEAR(AJ54))</f>
        <v>#VALUE!</v>
      </c>
      <c r="AL54" s="109" t="e">
        <f>LOOKUP(X54,WeekNumber2!$E$3:$ER$3,WeekNumber2!$E$6:$ER$6)+AE54-53</f>
        <v>#VALUE!</v>
      </c>
      <c r="AM54" s="110" t="e">
        <f>IF(OR(AND(MONTH(AJ54)=1,DAY(AJ54)=1),AND(AJ54&lt;DATE(YEAR(AJ54)+1,MONTH(1),DAY(1)),AJ54&gt;DATE(YEAR(AJ54)+1,MONTH(1),DAY(1)-7))),"Week 1",CONCATENATE("Week ",LOOKUP(X54,WeekNumber2!$E$3:$ER$3,WeekNumber2!$E$6:$ER$6)+AE54-52))</f>
        <v>#VALUE!</v>
      </c>
      <c r="AN54" s="82" t="e">
        <f>IF(OR(AND(MONTH(V54)=1,DAY(V54)=1),AND(V54&lt;DATE(YEAR(V54)+1,MONTH(1),DAY(1)),V54&gt;DATE(YEAR(V54)+1,MONTH(1),DAY(1)-7))),"Week 1",CONCATENATE("Week ",LOOKUP(X54,WeekNumber2!$E$3:$ER$3,WeekNumber2!$E$6:$ER$6)+AE54))</f>
        <v>#VALUE!</v>
      </c>
      <c r="AO54" s="80" t="e">
        <f>LOOKUP(X54,WeekNumber2!$E$3:$ER$3,WeekNumber2!$E$6:$ER$6)+AE54</f>
        <v>#VALUE!</v>
      </c>
      <c r="AP54" s="111" t="e">
        <f>LOOKUP(X54,WeekNumber2!$E$3:$ER$3,WeekNumber2!$E$6:$ER$6)+AE54</f>
        <v>#VALUE!</v>
      </c>
    </row>
    <row r="55" spans="1:42" ht="30" customHeight="1">
      <c r="A55" s="102"/>
      <c r="B55" s="104">
        <f>IF(A55="","",LOOKUP(X55,WeekNumber2!$E$3:$ER$3,WeekNumber2!$E$5:$ER$5))</f>
      </c>
      <c r="C55" s="124"/>
      <c r="D55" s="106"/>
      <c r="E55" s="120"/>
      <c r="F55" s="122">
        <f t="shared" si="10"/>
      </c>
      <c r="G55" s="103">
        <f>IF(A55="","",IF(AND(AO55&gt;52,NOT(E55="")),AL55,IF(AND(E55="",NOT(F55="")),LOOKUP(F55,WeekNumber2!$E$3:$ER$3,WeekNumber2!$E$5:$ER$5)+AE55,IF(NOT(E55=""),LOOKUP(X55,WeekNumber2!$E$3:$ER$3,WeekNumber2!$E$5:$ER$5)+AE55,""))))</f>
      </c>
      <c r="H55" s="130"/>
      <c r="I55" s="103">
        <f ca="1" t="shared" si="6"/>
      </c>
      <c r="T55" s="97">
        <f ca="1" t="shared" si="7"/>
        <v>39409</v>
      </c>
      <c r="U55" s="84" t="e">
        <f t="shared" si="11"/>
        <v>#VALUE!</v>
      </c>
      <c r="V55" s="85">
        <f t="shared" si="12"/>
      </c>
      <c r="W55" s="88" t="e">
        <f>CONCATENATE("Week of  ",LOOKUP(U55,'WeeklyView (2)'!$D$93:$O$93,'WeeklyView (2)'!$D$94:$O$94)," ",DAY(X55)," ",YEAR(X55))</f>
        <v>#VALUE!</v>
      </c>
      <c r="X55" s="86" t="e">
        <f t="shared" si="13"/>
        <v>#VALUE!</v>
      </c>
      <c r="Y55" s="87" t="e">
        <f>IF(OR(AND(MONTH(V55)=1,DAY(V55)=1),AND(V55&lt;DATE(YEAR(V55)+1,MONTH(1),DAY(1)),V55&gt;DATE(YEAR(V55)+1,MONTH(1),DAY(1)-7))),"Week 1",CONCATENATE("Week ",LOOKUP(X55,WeekNumber2!$E$3:$ER$3,WeekNumber2!$E$5:$ER$5)))</f>
        <v>#VALUE!</v>
      </c>
      <c r="Z55"/>
      <c r="AA55"/>
      <c r="AB55"/>
      <c r="AC55"/>
      <c r="AD55" s="79" t="e">
        <f t="shared" si="14"/>
        <v>#VALUE!</v>
      </c>
      <c r="AE55" s="83">
        <f t="shared" si="15"/>
        <v>0</v>
      </c>
      <c r="AF55" s="89" t="e">
        <f>CONCATENATE("Week of  ",LOOKUP(AD55,'WeeklyView (2)'!$D$93:$O$93,'WeeklyView (2)'!$D$94:$O$94)," ",DAY(AH55))</f>
        <v>#VALUE!</v>
      </c>
      <c r="AH55" s="81" t="e">
        <f>LOOKUP(AO55,WeekNumber2!$E$6:$BX$6,WeekNumber2!$E$3:$BX$3)</f>
        <v>#VALUE!</v>
      </c>
      <c r="AI55" s="115" t="e">
        <f t="shared" si="9"/>
        <v>#VALUE!</v>
      </c>
      <c r="AJ55" s="108" t="e">
        <f>LOOKUP(AL55,WeekNumber2!$BY$6:$ER$6,WeekNumber2!$BY$3:$ER$3)</f>
        <v>#VALUE!</v>
      </c>
      <c r="AK55" s="116" t="e">
        <f>CONCATENATE("Week of  ",LOOKUP(AI55,'WeeklyView (2)'!$D$93:$O$93,'WeeklyView (2)'!$D$94:$O$94)," ",DAY(AJ55)," ",YEAR(AJ55))</f>
        <v>#VALUE!</v>
      </c>
      <c r="AL55" s="109" t="e">
        <f>LOOKUP(X55,WeekNumber2!$E$3:$ER$3,WeekNumber2!$E$6:$ER$6)+AE55-53</f>
        <v>#VALUE!</v>
      </c>
      <c r="AM55" s="110" t="e">
        <f>IF(OR(AND(MONTH(AJ55)=1,DAY(AJ55)=1),AND(AJ55&lt;DATE(YEAR(AJ55)+1,MONTH(1),DAY(1)),AJ55&gt;DATE(YEAR(AJ55)+1,MONTH(1),DAY(1)-7))),"Week 1",CONCATENATE("Week ",LOOKUP(X55,WeekNumber2!$E$3:$ER$3,WeekNumber2!$E$6:$ER$6)+AE55-52))</f>
        <v>#VALUE!</v>
      </c>
      <c r="AN55" s="82" t="e">
        <f>IF(OR(AND(MONTH(V55)=1,DAY(V55)=1),AND(V55&lt;DATE(YEAR(V55)+1,MONTH(1),DAY(1)),V55&gt;DATE(YEAR(V55)+1,MONTH(1),DAY(1)-7))),"Week 1",CONCATENATE("Week ",LOOKUP(X55,WeekNumber2!$E$3:$ER$3,WeekNumber2!$E$6:$ER$6)+AE55))</f>
        <v>#VALUE!</v>
      </c>
      <c r="AO55" s="80" t="e">
        <f>LOOKUP(X55,WeekNumber2!$E$3:$ER$3,WeekNumber2!$E$6:$ER$6)+AE55</f>
        <v>#VALUE!</v>
      </c>
      <c r="AP55" s="111" t="e">
        <f>LOOKUP(X55,WeekNumber2!$E$3:$ER$3,WeekNumber2!$E$6:$ER$6)+AE55</f>
        <v>#VALUE!</v>
      </c>
    </row>
    <row r="56" spans="1:42" ht="30" customHeight="1">
      <c r="A56" s="102"/>
      <c r="B56" s="104">
        <f>IF(A56="","",LOOKUP(X56,WeekNumber2!$E$3:$ER$3,WeekNumber2!$E$5:$ER$5))</f>
      </c>
      <c r="C56" s="124"/>
      <c r="D56" s="106"/>
      <c r="E56" s="120"/>
      <c r="F56" s="122">
        <f t="shared" si="10"/>
      </c>
      <c r="G56" s="103">
        <f>IF(A56="","",IF(AND(AO56&gt;52,NOT(E56="")),AL56,IF(AND(E56="",NOT(F56="")),LOOKUP(F56,WeekNumber2!$E$3:$ER$3,WeekNumber2!$E$5:$ER$5)+AE56,IF(NOT(E56=""),LOOKUP(X56,WeekNumber2!$E$3:$ER$3,WeekNumber2!$E$5:$ER$5)+AE56,""))))</f>
      </c>
      <c r="H56" s="130"/>
      <c r="I56" s="103">
        <f ca="1" t="shared" si="6"/>
      </c>
      <c r="T56" s="97">
        <f ca="1" t="shared" si="7"/>
        <v>39409</v>
      </c>
      <c r="U56" s="84" t="e">
        <f t="shared" si="11"/>
        <v>#VALUE!</v>
      </c>
      <c r="V56" s="85">
        <f t="shared" si="12"/>
      </c>
      <c r="W56" s="88" t="e">
        <f>CONCATENATE("Week of  ",LOOKUP(U56,'WeeklyView (2)'!$D$93:$O$93,'WeeklyView (2)'!$D$94:$O$94)," ",DAY(X56)," ",YEAR(X56))</f>
        <v>#VALUE!</v>
      </c>
      <c r="X56" s="86" t="e">
        <f t="shared" si="13"/>
        <v>#VALUE!</v>
      </c>
      <c r="Y56" s="87" t="e">
        <f>IF(OR(AND(MONTH(V56)=1,DAY(V56)=1),AND(V56&lt;DATE(YEAR(V56)+1,MONTH(1),DAY(1)),V56&gt;DATE(YEAR(V56)+1,MONTH(1),DAY(1)-7))),"Week 1",CONCATENATE("Week ",LOOKUP(X56,WeekNumber2!$E$3:$ER$3,WeekNumber2!$E$5:$ER$5)))</f>
        <v>#VALUE!</v>
      </c>
      <c r="Z56"/>
      <c r="AA56"/>
      <c r="AB56"/>
      <c r="AC56"/>
      <c r="AD56" s="79" t="e">
        <f t="shared" si="14"/>
        <v>#VALUE!</v>
      </c>
      <c r="AE56" s="83">
        <f t="shared" si="15"/>
        <v>0</v>
      </c>
      <c r="AF56" s="89" t="e">
        <f>CONCATENATE("Week of  ",LOOKUP(AD56,'WeeklyView (2)'!$D$93:$O$93,'WeeklyView (2)'!$D$94:$O$94)," ",DAY(AH56))</f>
        <v>#VALUE!</v>
      </c>
      <c r="AH56" s="81" t="e">
        <f>LOOKUP(AO56,WeekNumber2!$E$6:$BX$6,WeekNumber2!$E$3:$BX$3)</f>
        <v>#VALUE!</v>
      </c>
      <c r="AI56" s="115" t="e">
        <f t="shared" si="9"/>
        <v>#VALUE!</v>
      </c>
      <c r="AJ56" s="108" t="e">
        <f>LOOKUP(AL56,WeekNumber2!$BY$6:$ER$6,WeekNumber2!$BY$3:$ER$3)</f>
        <v>#VALUE!</v>
      </c>
      <c r="AK56" s="116" t="e">
        <f>CONCATENATE("Week of  ",LOOKUP(AI56,'WeeklyView (2)'!$D$93:$O$93,'WeeklyView (2)'!$D$94:$O$94)," ",DAY(AJ56)," ",YEAR(AJ56))</f>
        <v>#VALUE!</v>
      </c>
      <c r="AL56" s="109" t="e">
        <f>LOOKUP(X56,WeekNumber2!$E$3:$ER$3,WeekNumber2!$E$6:$ER$6)+AE56-53</f>
        <v>#VALUE!</v>
      </c>
      <c r="AM56" s="110" t="e">
        <f>IF(OR(AND(MONTH(AJ56)=1,DAY(AJ56)=1),AND(AJ56&lt;DATE(YEAR(AJ56)+1,MONTH(1),DAY(1)),AJ56&gt;DATE(YEAR(AJ56)+1,MONTH(1),DAY(1)-7))),"Week 1",CONCATENATE("Week ",LOOKUP(X56,WeekNumber2!$E$3:$ER$3,WeekNumber2!$E$6:$ER$6)+AE56-52))</f>
        <v>#VALUE!</v>
      </c>
      <c r="AN56" s="82" t="e">
        <f>IF(OR(AND(MONTH(V56)=1,DAY(V56)=1),AND(V56&lt;DATE(YEAR(V56)+1,MONTH(1),DAY(1)),V56&gt;DATE(YEAR(V56)+1,MONTH(1),DAY(1)-7))),"Week 1",CONCATENATE("Week ",LOOKUP(X56,WeekNumber2!$E$3:$ER$3,WeekNumber2!$E$6:$ER$6)+AE56))</f>
        <v>#VALUE!</v>
      </c>
      <c r="AO56" s="80" t="e">
        <f>LOOKUP(X56,WeekNumber2!$E$3:$ER$3,WeekNumber2!$E$6:$ER$6)+AE56</f>
        <v>#VALUE!</v>
      </c>
      <c r="AP56" s="111" t="e">
        <f>LOOKUP(X56,WeekNumber2!$E$3:$ER$3,WeekNumber2!$E$6:$ER$6)+AE56</f>
        <v>#VALUE!</v>
      </c>
    </row>
    <row r="57" spans="1:42" ht="30" customHeight="1">
      <c r="A57" s="102"/>
      <c r="B57" s="104">
        <f>IF(A57="","",LOOKUP(X57,WeekNumber2!$E$3:$ER$3,WeekNumber2!$E$5:$ER$5))</f>
      </c>
      <c r="C57" s="124"/>
      <c r="D57" s="106"/>
      <c r="E57" s="120"/>
      <c r="F57" s="122">
        <f t="shared" si="10"/>
      </c>
      <c r="G57" s="103">
        <f>IF(A57="","",IF(AND(AO57&gt;52,NOT(E57="")),AL57,IF(AND(E57="",NOT(F57="")),LOOKUP(F57,WeekNumber2!$E$3:$ER$3,WeekNumber2!$E$5:$ER$5)+AE57,IF(NOT(E57=""),LOOKUP(X57,WeekNumber2!$E$3:$ER$3,WeekNumber2!$E$5:$ER$5)+AE57,""))))</f>
      </c>
      <c r="H57" s="130"/>
      <c r="I57" s="103">
        <f ca="1" t="shared" si="6"/>
      </c>
      <c r="T57" s="97">
        <f ca="1" t="shared" si="7"/>
        <v>39409</v>
      </c>
      <c r="U57" s="84" t="e">
        <f t="shared" si="11"/>
        <v>#VALUE!</v>
      </c>
      <c r="V57" s="85">
        <f t="shared" si="12"/>
      </c>
      <c r="W57" s="88" t="e">
        <f>CONCATENATE("Week of  ",LOOKUP(U57,'WeeklyView (2)'!$D$93:$O$93,'WeeklyView (2)'!$D$94:$O$94)," ",DAY(X57)," ",YEAR(X57))</f>
        <v>#VALUE!</v>
      </c>
      <c r="X57" s="86" t="e">
        <f t="shared" si="13"/>
        <v>#VALUE!</v>
      </c>
      <c r="Y57" s="87" t="e">
        <f>IF(OR(AND(MONTH(V57)=1,DAY(V57)=1),AND(V57&lt;DATE(YEAR(V57)+1,MONTH(1),DAY(1)),V57&gt;DATE(YEAR(V57)+1,MONTH(1),DAY(1)-7))),"Week 1",CONCATENATE("Week ",LOOKUP(X57,WeekNumber2!$E$3:$ER$3,WeekNumber2!$E$5:$ER$5)))</f>
        <v>#VALUE!</v>
      </c>
      <c r="Z57"/>
      <c r="AA57"/>
      <c r="AB57"/>
      <c r="AC57"/>
      <c r="AD57" s="79" t="e">
        <f t="shared" si="14"/>
        <v>#VALUE!</v>
      </c>
      <c r="AE57" s="83">
        <f t="shared" si="15"/>
        <v>0</v>
      </c>
      <c r="AF57" s="89" t="e">
        <f>CONCATENATE("Week of  ",LOOKUP(AD57,'WeeklyView (2)'!$D$93:$O$93,'WeeklyView (2)'!$D$94:$O$94)," ",DAY(AH57))</f>
        <v>#VALUE!</v>
      </c>
      <c r="AH57" s="81" t="e">
        <f>LOOKUP(AO57,WeekNumber2!$E$6:$BX$6,WeekNumber2!$E$3:$BX$3)</f>
        <v>#VALUE!</v>
      </c>
      <c r="AI57" s="115" t="e">
        <f t="shared" si="9"/>
        <v>#VALUE!</v>
      </c>
      <c r="AJ57" s="108" t="e">
        <f>LOOKUP(AL57,WeekNumber2!$BY$6:$ER$6,WeekNumber2!$BY$3:$ER$3)</f>
        <v>#VALUE!</v>
      </c>
      <c r="AK57" s="116" t="e">
        <f>CONCATENATE("Week of  ",LOOKUP(AI57,'WeeklyView (2)'!$D$93:$O$93,'WeeklyView (2)'!$D$94:$O$94)," ",DAY(AJ57)," ",YEAR(AJ57))</f>
        <v>#VALUE!</v>
      </c>
      <c r="AL57" s="109" t="e">
        <f>LOOKUP(X57,WeekNumber2!$E$3:$ER$3,WeekNumber2!$E$6:$ER$6)+AE57-53</f>
        <v>#VALUE!</v>
      </c>
      <c r="AM57" s="110" t="e">
        <f>IF(OR(AND(MONTH(AJ57)=1,DAY(AJ57)=1),AND(AJ57&lt;DATE(YEAR(AJ57)+1,MONTH(1),DAY(1)),AJ57&gt;DATE(YEAR(AJ57)+1,MONTH(1),DAY(1)-7))),"Week 1",CONCATENATE("Week ",LOOKUP(X57,WeekNumber2!$E$3:$ER$3,WeekNumber2!$E$6:$ER$6)+AE57-52))</f>
        <v>#VALUE!</v>
      </c>
      <c r="AN57" s="82" t="e">
        <f>IF(OR(AND(MONTH(V57)=1,DAY(V57)=1),AND(V57&lt;DATE(YEAR(V57)+1,MONTH(1),DAY(1)),V57&gt;DATE(YEAR(V57)+1,MONTH(1),DAY(1)-7))),"Week 1",CONCATENATE("Week ",LOOKUP(X57,WeekNumber2!$E$3:$ER$3,WeekNumber2!$E$6:$ER$6)+AE57))</f>
        <v>#VALUE!</v>
      </c>
      <c r="AO57" s="80" t="e">
        <f>LOOKUP(X57,WeekNumber2!$E$3:$ER$3,WeekNumber2!$E$6:$ER$6)+AE57</f>
        <v>#VALUE!</v>
      </c>
      <c r="AP57" s="111" t="e">
        <f>LOOKUP(X57,WeekNumber2!$E$3:$ER$3,WeekNumber2!$E$6:$ER$6)+AE57</f>
        <v>#VALUE!</v>
      </c>
    </row>
    <row r="58" spans="1:42" ht="30" customHeight="1">
      <c r="A58" s="102"/>
      <c r="B58" s="104">
        <f>IF(A58="","",LOOKUP(X58,WeekNumber2!$E$3:$ER$3,WeekNumber2!$E$5:$ER$5))</f>
      </c>
      <c r="C58" s="124"/>
      <c r="D58" s="106"/>
      <c r="E58" s="120"/>
      <c r="F58" s="122">
        <f t="shared" si="10"/>
      </c>
      <c r="G58" s="103">
        <f>IF(A58="","",IF(AND(AO58&gt;52,NOT(E58="")),AL58,IF(AND(E58="",NOT(F58="")),LOOKUP(F58,WeekNumber2!$E$3:$ER$3,WeekNumber2!$E$5:$ER$5)+AE58,IF(NOT(E58=""),LOOKUP(X58,WeekNumber2!$E$3:$ER$3,WeekNumber2!$E$5:$ER$5)+AE58,""))))</f>
      </c>
      <c r="H58" s="130"/>
      <c r="I58" s="103">
        <f ca="1" t="shared" si="6"/>
      </c>
      <c r="T58" s="97">
        <f ca="1" t="shared" si="7"/>
        <v>39409</v>
      </c>
      <c r="U58" s="84" t="e">
        <f t="shared" si="11"/>
        <v>#VALUE!</v>
      </c>
      <c r="V58" s="85">
        <f t="shared" si="12"/>
      </c>
      <c r="W58" s="88" t="e">
        <f>CONCATENATE("Week of  ",LOOKUP(U58,'WeeklyView (2)'!$D$93:$O$93,'WeeklyView (2)'!$D$94:$O$94)," ",DAY(X58)," ",YEAR(X58))</f>
        <v>#VALUE!</v>
      </c>
      <c r="X58" s="86" t="e">
        <f t="shared" si="13"/>
        <v>#VALUE!</v>
      </c>
      <c r="Y58" s="87" t="e">
        <f>IF(OR(AND(MONTH(V58)=1,DAY(V58)=1),AND(V58&lt;DATE(YEAR(V58)+1,MONTH(1),DAY(1)),V58&gt;DATE(YEAR(V58)+1,MONTH(1),DAY(1)-7))),"Week 1",CONCATENATE("Week ",LOOKUP(X58,WeekNumber2!$E$3:$ER$3,WeekNumber2!$E$5:$ER$5)))</f>
        <v>#VALUE!</v>
      </c>
      <c r="Z58"/>
      <c r="AA58"/>
      <c r="AB58"/>
      <c r="AC58"/>
      <c r="AD58" s="79" t="e">
        <f t="shared" si="14"/>
        <v>#VALUE!</v>
      </c>
      <c r="AE58" s="83">
        <f t="shared" si="15"/>
        <v>0</v>
      </c>
      <c r="AF58" s="89" t="e">
        <f>CONCATENATE("Week of  ",LOOKUP(AD58,'WeeklyView (2)'!$D$93:$O$93,'WeeklyView (2)'!$D$94:$O$94)," ",DAY(AH58))</f>
        <v>#VALUE!</v>
      </c>
      <c r="AH58" s="81" t="e">
        <f>LOOKUP(AO58,WeekNumber2!$E$6:$BX$6,WeekNumber2!$E$3:$BX$3)</f>
        <v>#VALUE!</v>
      </c>
      <c r="AI58" s="115" t="e">
        <f t="shared" si="9"/>
        <v>#VALUE!</v>
      </c>
      <c r="AJ58" s="108" t="e">
        <f>LOOKUP(AL58,WeekNumber2!$BY$6:$ER$6,WeekNumber2!$BY$3:$ER$3)</f>
        <v>#VALUE!</v>
      </c>
      <c r="AK58" s="116" t="e">
        <f>CONCATENATE("Week of  ",LOOKUP(AI58,'WeeklyView (2)'!$D$93:$O$93,'WeeklyView (2)'!$D$94:$O$94)," ",DAY(AJ58)," ",YEAR(AJ58))</f>
        <v>#VALUE!</v>
      </c>
      <c r="AL58" s="109" t="e">
        <f>LOOKUP(X58,WeekNumber2!$E$3:$ER$3,WeekNumber2!$E$6:$ER$6)+AE58-53</f>
        <v>#VALUE!</v>
      </c>
      <c r="AM58" s="110" t="e">
        <f>IF(OR(AND(MONTH(AJ58)=1,DAY(AJ58)=1),AND(AJ58&lt;DATE(YEAR(AJ58)+1,MONTH(1),DAY(1)),AJ58&gt;DATE(YEAR(AJ58)+1,MONTH(1),DAY(1)-7))),"Week 1",CONCATENATE("Week ",LOOKUP(X58,WeekNumber2!$E$3:$ER$3,WeekNumber2!$E$6:$ER$6)+AE58-52))</f>
        <v>#VALUE!</v>
      </c>
      <c r="AN58" s="82" t="e">
        <f>IF(OR(AND(MONTH(V58)=1,DAY(V58)=1),AND(V58&lt;DATE(YEAR(V58)+1,MONTH(1),DAY(1)),V58&gt;DATE(YEAR(V58)+1,MONTH(1),DAY(1)-7))),"Week 1",CONCATENATE("Week ",LOOKUP(X58,WeekNumber2!$E$3:$ER$3,WeekNumber2!$E$6:$ER$6)+AE58))</f>
        <v>#VALUE!</v>
      </c>
      <c r="AO58" s="80" t="e">
        <f>LOOKUP(X58,WeekNumber2!$E$3:$ER$3,WeekNumber2!$E$6:$ER$6)+AE58</f>
        <v>#VALUE!</v>
      </c>
      <c r="AP58" s="111" t="e">
        <f>LOOKUP(X58,WeekNumber2!$E$3:$ER$3,WeekNumber2!$E$6:$ER$6)+AE58</f>
        <v>#VALUE!</v>
      </c>
    </row>
    <row r="59" spans="1:42" ht="30" customHeight="1">
      <c r="A59" s="102"/>
      <c r="B59" s="104">
        <f>IF(A59="","",LOOKUP(X59,WeekNumber2!$E$3:$ER$3,WeekNumber2!$E$5:$ER$5))</f>
      </c>
      <c r="C59" s="124"/>
      <c r="D59" s="106"/>
      <c r="E59" s="120"/>
      <c r="F59" s="122">
        <f t="shared" si="10"/>
      </c>
      <c r="G59" s="103">
        <f>IF(A59="","",IF(AND(AO59&gt;52,NOT(E59="")),AL59,IF(AND(E59="",NOT(F59="")),LOOKUP(F59,WeekNumber2!$E$3:$ER$3,WeekNumber2!$E$5:$ER$5)+AE59,IF(NOT(E59=""),LOOKUP(X59,WeekNumber2!$E$3:$ER$3,WeekNumber2!$E$5:$ER$5)+AE59,""))))</f>
      </c>
      <c r="H59" s="130"/>
      <c r="I59" s="103">
        <f ca="1" t="shared" si="6"/>
      </c>
      <c r="T59" s="97">
        <f ca="1" t="shared" si="7"/>
        <v>39409</v>
      </c>
      <c r="U59" s="84" t="e">
        <f t="shared" si="11"/>
        <v>#VALUE!</v>
      </c>
      <c r="V59" s="85">
        <f t="shared" si="12"/>
      </c>
      <c r="W59" s="88" t="e">
        <f>CONCATENATE("Week of  ",LOOKUP(U59,'WeeklyView (2)'!$D$93:$O$93,'WeeklyView (2)'!$D$94:$O$94)," ",DAY(X59)," ",YEAR(X59))</f>
        <v>#VALUE!</v>
      </c>
      <c r="X59" s="86" t="e">
        <f t="shared" si="13"/>
        <v>#VALUE!</v>
      </c>
      <c r="Y59" s="87" t="e">
        <f>IF(OR(AND(MONTH(V59)=1,DAY(V59)=1),AND(V59&lt;DATE(YEAR(V59)+1,MONTH(1),DAY(1)),V59&gt;DATE(YEAR(V59)+1,MONTH(1),DAY(1)-7))),"Week 1",CONCATENATE("Week ",LOOKUP(X59,WeekNumber2!$E$3:$ER$3,WeekNumber2!$E$5:$ER$5)))</f>
        <v>#VALUE!</v>
      </c>
      <c r="Z59"/>
      <c r="AA59"/>
      <c r="AB59"/>
      <c r="AC59"/>
      <c r="AD59" s="79" t="e">
        <f t="shared" si="14"/>
        <v>#VALUE!</v>
      </c>
      <c r="AE59" s="83">
        <f t="shared" si="15"/>
        <v>0</v>
      </c>
      <c r="AF59" s="89" t="e">
        <f>CONCATENATE("Week of  ",LOOKUP(AD59,'WeeklyView (2)'!$D$93:$O$93,'WeeklyView (2)'!$D$94:$O$94)," ",DAY(AH59))</f>
        <v>#VALUE!</v>
      </c>
      <c r="AH59" s="81" t="e">
        <f>LOOKUP(AO59,WeekNumber2!$E$6:$BX$6,WeekNumber2!$E$3:$BX$3)</f>
        <v>#VALUE!</v>
      </c>
      <c r="AI59" s="115" t="e">
        <f t="shared" si="9"/>
        <v>#VALUE!</v>
      </c>
      <c r="AJ59" s="108" t="e">
        <f>LOOKUP(AL59,WeekNumber2!$BY$6:$ER$6,WeekNumber2!$BY$3:$ER$3)</f>
        <v>#VALUE!</v>
      </c>
      <c r="AK59" s="116" t="e">
        <f>CONCATENATE("Week of  ",LOOKUP(AI59,'WeeklyView (2)'!$D$93:$O$93,'WeeklyView (2)'!$D$94:$O$94)," ",DAY(AJ59)," ",YEAR(AJ59))</f>
        <v>#VALUE!</v>
      </c>
      <c r="AL59" s="109" t="e">
        <f>LOOKUP(X59,WeekNumber2!$E$3:$ER$3,WeekNumber2!$E$6:$ER$6)+AE59-53</f>
        <v>#VALUE!</v>
      </c>
      <c r="AM59" s="110" t="e">
        <f>IF(OR(AND(MONTH(AJ59)=1,DAY(AJ59)=1),AND(AJ59&lt;DATE(YEAR(AJ59)+1,MONTH(1),DAY(1)),AJ59&gt;DATE(YEAR(AJ59)+1,MONTH(1),DAY(1)-7))),"Week 1",CONCATENATE("Week ",LOOKUP(X59,WeekNumber2!$E$3:$ER$3,WeekNumber2!$E$6:$ER$6)+AE59-52))</f>
        <v>#VALUE!</v>
      </c>
      <c r="AN59" s="82" t="e">
        <f>IF(OR(AND(MONTH(V59)=1,DAY(V59)=1),AND(V59&lt;DATE(YEAR(V59)+1,MONTH(1),DAY(1)),V59&gt;DATE(YEAR(V59)+1,MONTH(1),DAY(1)-7))),"Week 1",CONCATENATE("Week ",LOOKUP(X59,WeekNumber2!$E$3:$ER$3,WeekNumber2!$E$6:$ER$6)+AE59))</f>
        <v>#VALUE!</v>
      </c>
      <c r="AO59" s="80" t="e">
        <f>LOOKUP(X59,WeekNumber2!$E$3:$ER$3,WeekNumber2!$E$6:$ER$6)+AE59</f>
        <v>#VALUE!</v>
      </c>
      <c r="AP59" s="111" t="e">
        <f>LOOKUP(X59,WeekNumber2!$E$3:$ER$3,WeekNumber2!$E$6:$ER$6)+AE59</f>
        <v>#VALUE!</v>
      </c>
    </row>
    <row r="60" spans="1:42" ht="30" customHeight="1">
      <c r="A60" s="102"/>
      <c r="B60" s="104">
        <f>IF(A60="","",LOOKUP(X60,WeekNumber2!$E$3:$ER$3,WeekNumber2!$E$5:$ER$5))</f>
      </c>
      <c r="C60" s="124"/>
      <c r="D60" s="106"/>
      <c r="E60" s="120"/>
      <c r="F60" s="122">
        <f t="shared" si="10"/>
      </c>
      <c r="G60" s="103">
        <f>IF(A60="","",IF(AND(AO60&gt;52,NOT(E60="")),AL60,IF(AND(E60="",NOT(F60="")),LOOKUP(F60,WeekNumber2!$E$3:$ER$3,WeekNumber2!$E$5:$ER$5)+AE60,IF(NOT(E60=""),LOOKUP(X60,WeekNumber2!$E$3:$ER$3,WeekNumber2!$E$5:$ER$5)+AE60,""))))</f>
      </c>
      <c r="H60" s="130"/>
      <c r="I60" s="103">
        <f ca="1" t="shared" si="6"/>
      </c>
      <c r="T60" s="97">
        <f ca="1" t="shared" si="7"/>
        <v>39409</v>
      </c>
      <c r="U60" s="84" t="e">
        <f t="shared" si="11"/>
        <v>#VALUE!</v>
      </c>
      <c r="V60" s="85">
        <f t="shared" si="12"/>
      </c>
      <c r="W60" s="88" t="e">
        <f>CONCATENATE("Week of  ",LOOKUP(U60,'WeeklyView (2)'!$D$93:$O$93,'WeeklyView (2)'!$D$94:$O$94)," ",DAY(X60)," ",YEAR(X60))</f>
        <v>#VALUE!</v>
      </c>
      <c r="X60" s="86" t="e">
        <f t="shared" si="13"/>
        <v>#VALUE!</v>
      </c>
      <c r="Y60" s="87" t="e">
        <f>IF(OR(AND(MONTH(V60)=1,DAY(V60)=1),AND(V60&lt;DATE(YEAR(V60)+1,MONTH(1),DAY(1)),V60&gt;DATE(YEAR(V60)+1,MONTH(1),DAY(1)-7))),"Week 1",CONCATENATE("Week ",LOOKUP(X60,WeekNumber2!$E$3:$ER$3,WeekNumber2!$E$5:$ER$5)))</f>
        <v>#VALUE!</v>
      </c>
      <c r="Z60"/>
      <c r="AA60"/>
      <c r="AB60"/>
      <c r="AC60"/>
      <c r="AD60" s="79" t="e">
        <f t="shared" si="14"/>
        <v>#VALUE!</v>
      </c>
      <c r="AE60" s="83">
        <f t="shared" si="15"/>
        <v>0</v>
      </c>
      <c r="AF60" s="89" t="e">
        <f>CONCATENATE("Week of  ",LOOKUP(AD60,'WeeklyView (2)'!$D$93:$O$93,'WeeklyView (2)'!$D$94:$O$94)," ",DAY(AH60))</f>
        <v>#VALUE!</v>
      </c>
      <c r="AH60" s="81" t="e">
        <f>LOOKUP(AO60,WeekNumber2!$E$6:$BX$6,WeekNumber2!$E$3:$BX$3)</f>
        <v>#VALUE!</v>
      </c>
      <c r="AI60" s="115" t="e">
        <f t="shared" si="9"/>
        <v>#VALUE!</v>
      </c>
      <c r="AJ60" s="108" t="e">
        <f>LOOKUP(AL60,WeekNumber2!$BY$6:$ER$6,WeekNumber2!$BY$3:$ER$3)</f>
        <v>#VALUE!</v>
      </c>
      <c r="AK60" s="116" t="e">
        <f>CONCATENATE("Week of  ",LOOKUP(AI60,'WeeklyView (2)'!$D$93:$O$93,'WeeklyView (2)'!$D$94:$O$94)," ",DAY(AJ60)," ",YEAR(AJ60))</f>
        <v>#VALUE!</v>
      </c>
      <c r="AL60" s="109" t="e">
        <f>LOOKUP(X60,WeekNumber2!$E$3:$ER$3,WeekNumber2!$E$6:$ER$6)+AE60-53</f>
        <v>#VALUE!</v>
      </c>
      <c r="AM60" s="110" t="e">
        <f>IF(OR(AND(MONTH(AJ60)=1,DAY(AJ60)=1),AND(AJ60&lt;DATE(YEAR(AJ60)+1,MONTH(1),DAY(1)),AJ60&gt;DATE(YEAR(AJ60)+1,MONTH(1),DAY(1)-7))),"Week 1",CONCATENATE("Week ",LOOKUP(X60,WeekNumber2!$E$3:$ER$3,WeekNumber2!$E$6:$ER$6)+AE60-52))</f>
        <v>#VALUE!</v>
      </c>
      <c r="AN60" s="82" t="e">
        <f>IF(OR(AND(MONTH(V60)=1,DAY(V60)=1),AND(V60&lt;DATE(YEAR(V60)+1,MONTH(1),DAY(1)),V60&gt;DATE(YEAR(V60)+1,MONTH(1),DAY(1)-7))),"Week 1",CONCATENATE("Week ",LOOKUP(X60,WeekNumber2!$E$3:$ER$3,WeekNumber2!$E$6:$ER$6)+AE60))</f>
        <v>#VALUE!</v>
      </c>
      <c r="AO60" s="80" t="e">
        <f>LOOKUP(X60,WeekNumber2!$E$3:$ER$3,WeekNumber2!$E$6:$ER$6)+AE60</f>
        <v>#VALUE!</v>
      </c>
      <c r="AP60" s="111" t="e">
        <f>LOOKUP(X60,WeekNumber2!$E$3:$ER$3,WeekNumber2!$E$6:$ER$6)+AE60</f>
        <v>#VALUE!</v>
      </c>
    </row>
    <row r="61" spans="1:42" ht="30" customHeight="1">
      <c r="A61" s="102"/>
      <c r="B61" s="104">
        <f>IF(A61="","",LOOKUP(X61,WeekNumber2!$E$3:$ER$3,WeekNumber2!$E$5:$ER$5))</f>
      </c>
      <c r="C61" s="124"/>
      <c r="D61" s="106"/>
      <c r="E61" s="120"/>
      <c r="F61" s="122">
        <f t="shared" si="10"/>
      </c>
      <c r="G61" s="103">
        <f>IF(A61="","",IF(AND(AO61&gt;52,NOT(E61="")),AL61,IF(AND(E61="",NOT(F61="")),LOOKUP(F61,WeekNumber2!$E$3:$ER$3,WeekNumber2!$E$5:$ER$5)+AE61,IF(NOT(E61=""),LOOKUP(X61,WeekNumber2!$E$3:$ER$3,WeekNumber2!$E$5:$ER$5)+AE61,""))))</f>
      </c>
      <c r="H61" s="130"/>
      <c r="I61" s="103">
        <f ca="1" t="shared" si="6"/>
      </c>
      <c r="T61" s="97">
        <f ca="1" t="shared" si="7"/>
        <v>39409</v>
      </c>
      <c r="U61" s="84" t="e">
        <f t="shared" si="11"/>
        <v>#VALUE!</v>
      </c>
      <c r="V61" s="85">
        <f t="shared" si="12"/>
      </c>
      <c r="W61" s="88" t="e">
        <f>CONCATENATE("Week of  ",LOOKUP(U61,'WeeklyView (2)'!$D$93:$O$93,'WeeklyView (2)'!$D$94:$O$94)," ",DAY(X61)," ",YEAR(X61))</f>
        <v>#VALUE!</v>
      </c>
      <c r="X61" s="86" t="e">
        <f t="shared" si="13"/>
        <v>#VALUE!</v>
      </c>
      <c r="Y61" s="87" t="e">
        <f>IF(OR(AND(MONTH(V61)=1,DAY(V61)=1),AND(V61&lt;DATE(YEAR(V61)+1,MONTH(1),DAY(1)),V61&gt;DATE(YEAR(V61)+1,MONTH(1),DAY(1)-7))),"Week 1",CONCATENATE("Week ",LOOKUP(X61,WeekNumber2!$E$3:$ER$3,WeekNumber2!$E$5:$ER$5)))</f>
        <v>#VALUE!</v>
      </c>
      <c r="Z61"/>
      <c r="AA61"/>
      <c r="AB61"/>
      <c r="AC61"/>
      <c r="AD61" s="79" t="e">
        <f t="shared" si="14"/>
        <v>#VALUE!</v>
      </c>
      <c r="AE61" s="83">
        <f t="shared" si="15"/>
        <v>0</v>
      </c>
      <c r="AF61" s="89" t="e">
        <f>CONCATENATE("Week of  ",LOOKUP(AD61,'WeeklyView (2)'!$D$93:$O$93,'WeeklyView (2)'!$D$94:$O$94)," ",DAY(AH61))</f>
        <v>#VALUE!</v>
      </c>
      <c r="AH61" s="81" t="e">
        <f>LOOKUP(AO61,WeekNumber2!$E$6:$BX$6,WeekNumber2!$E$3:$BX$3)</f>
        <v>#VALUE!</v>
      </c>
      <c r="AI61" s="115" t="e">
        <f t="shared" si="9"/>
        <v>#VALUE!</v>
      </c>
      <c r="AJ61" s="108" t="e">
        <f>LOOKUP(AL61,WeekNumber2!$BY$6:$ER$6,WeekNumber2!$BY$3:$ER$3)</f>
        <v>#VALUE!</v>
      </c>
      <c r="AK61" s="116" t="e">
        <f>CONCATENATE("Week of  ",LOOKUP(AI61,'WeeklyView (2)'!$D$93:$O$93,'WeeklyView (2)'!$D$94:$O$94)," ",DAY(AJ61)," ",YEAR(AJ61))</f>
        <v>#VALUE!</v>
      </c>
      <c r="AL61" s="109" t="e">
        <f>LOOKUP(X61,WeekNumber2!$E$3:$ER$3,WeekNumber2!$E$6:$ER$6)+AE61-53</f>
        <v>#VALUE!</v>
      </c>
      <c r="AM61" s="110" t="e">
        <f>IF(OR(AND(MONTH(AJ61)=1,DAY(AJ61)=1),AND(AJ61&lt;DATE(YEAR(AJ61)+1,MONTH(1),DAY(1)),AJ61&gt;DATE(YEAR(AJ61)+1,MONTH(1),DAY(1)-7))),"Week 1",CONCATENATE("Week ",LOOKUP(X61,WeekNumber2!$E$3:$ER$3,WeekNumber2!$E$6:$ER$6)+AE61-52))</f>
        <v>#VALUE!</v>
      </c>
      <c r="AN61" s="82" t="e">
        <f>IF(OR(AND(MONTH(V61)=1,DAY(V61)=1),AND(V61&lt;DATE(YEAR(V61)+1,MONTH(1),DAY(1)),V61&gt;DATE(YEAR(V61)+1,MONTH(1),DAY(1)-7))),"Week 1",CONCATENATE("Week ",LOOKUP(X61,WeekNumber2!$E$3:$ER$3,WeekNumber2!$E$6:$ER$6)+AE61))</f>
        <v>#VALUE!</v>
      </c>
      <c r="AO61" s="80" t="e">
        <f>LOOKUP(X61,WeekNumber2!$E$3:$ER$3,WeekNumber2!$E$6:$ER$6)+AE61</f>
        <v>#VALUE!</v>
      </c>
      <c r="AP61" s="111" t="e">
        <f>LOOKUP(X61,WeekNumber2!$E$3:$ER$3,WeekNumber2!$E$6:$ER$6)+AE61</f>
        <v>#VALUE!</v>
      </c>
    </row>
    <row r="62" spans="1:42" ht="30" customHeight="1">
      <c r="A62" s="102"/>
      <c r="B62" s="104">
        <f>IF(A62="","",LOOKUP(X62,WeekNumber2!$E$3:$ER$3,WeekNumber2!$E$5:$ER$5))</f>
      </c>
      <c r="C62" s="124"/>
      <c r="D62" s="106"/>
      <c r="E62" s="120"/>
      <c r="F62" s="122">
        <f t="shared" si="10"/>
      </c>
      <c r="G62" s="103">
        <f>IF(A62="","",IF(AND(AO62&gt;52,NOT(E62="")),AL62,IF(AND(E62="",NOT(F62="")),LOOKUP(F62,WeekNumber2!$E$3:$ER$3,WeekNumber2!$E$5:$ER$5)+AE62,IF(NOT(E62=""),LOOKUP(X62,WeekNumber2!$E$3:$ER$3,WeekNumber2!$E$5:$ER$5)+AE62,""))))</f>
      </c>
      <c r="H62" s="130"/>
      <c r="I62" s="103">
        <f ca="1" t="shared" si="6"/>
      </c>
      <c r="T62" s="97">
        <f ca="1" t="shared" si="7"/>
        <v>39409</v>
      </c>
      <c r="U62" s="84" t="e">
        <f t="shared" si="11"/>
        <v>#VALUE!</v>
      </c>
      <c r="V62" s="85">
        <f t="shared" si="12"/>
      </c>
      <c r="W62" s="88" t="e">
        <f>CONCATENATE("Week of  ",LOOKUP(U62,'WeeklyView (2)'!$D$93:$O$93,'WeeklyView (2)'!$D$94:$O$94)," ",DAY(X62)," ",YEAR(X62))</f>
        <v>#VALUE!</v>
      </c>
      <c r="X62" s="86" t="e">
        <f t="shared" si="13"/>
        <v>#VALUE!</v>
      </c>
      <c r="Y62" s="87" t="e">
        <f>IF(OR(AND(MONTH(V62)=1,DAY(V62)=1),AND(V62&lt;DATE(YEAR(V62)+1,MONTH(1),DAY(1)),V62&gt;DATE(YEAR(V62)+1,MONTH(1),DAY(1)-7))),"Week 1",CONCATENATE("Week ",LOOKUP(X62,WeekNumber2!$E$3:$ER$3,WeekNumber2!$E$5:$ER$5)))</f>
        <v>#VALUE!</v>
      </c>
      <c r="Z62"/>
      <c r="AA62"/>
      <c r="AB62"/>
      <c r="AC62"/>
      <c r="AD62" s="79" t="e">
        <f t="shared" si="14"/>
        <v>#VALUE!</v>
      </c>
      <c r="AE62" s="83">
        <f t="shared" si="15"/>
        <v>0</v>
      </c>
      <c r="AF62" s="89" t="e">
        <f>CONCATENATE("Week of  ",LOOKUP(AD62,'WeeklyView (2)'!$D$93:$O$93,'WeeklyView (2)'!$D$94:$O$94)," ",DAY(AH62))</f>
        <v>#VALUE!</v>
      </c>
      <c r="AH62" s="81" t="e">
        <f>LOOKUP(AO62,WeekNumber2!$E$6:$BX$6,WeekNumber2!$E$3:$BX$3)</f>
        <v>#VALUE!</v>
      </c>
      <c r="AI62" s="115" t="e">
        <f t="shared" si="9"/>
        <v>#VALUE!</v>
      </c>
      <c r="AJ62" s="108" t="e">
        <f>LOOKUP(AL62,WeekNumber2!$BY$6:$ER$6,WeekNumber2!$BY$3:$ER$3)</f>
        <v>#VALUE!</v>
      </c>
      <c r="AK62" s="116" t="e">
        <f>CONCATENATE("Week of  ",LOOKUP(AI62,'WeeklyView (2)'!$D$93:$O$93,'WeeklyView (2)'!$D$94:$O$94)," ",DAY(AJ62)," ",YEAR(AJ62))</f>
        <v>#VALUE!</v>
      </c>
      <c r="AL62" s="109" t="e">
        <f>LOOKUP(X62,WeekNumber2!$E$3:$ER$3,WeekNumber2!$E$6:$ER$6)+AE62-53</f>
        <v>#VALUE!</v>
      </c>
      <c r="AM62" s="110" t="e">
        <f>IF(OR(AND(MONTH(AJ62)=1,DAY(AJ62)=1),AND(AJ62&lt;DATE(YEAR(AJ62)+1,MONTH(1),DAY(1)),AJ62&gt;DATE(YEAR(AJ62)+1,MONTH(1),DAY(1)-7))),"Week 1",CONCATENATE("Week ",LOOKUP(X62,WeekNumber2!$E$3:$ER$3,WeekNumber2!$E$6:$ER$6)+AE62-52))</f>
        <v>#VALUE!</v>
      </c>
      <c r="AN62" s="82" t="e">
        <f>IF(OR(AND(MONTH(V62)=1,DAY(V62)=1),AND(V62&lt;DATE(YEAR(V62)+1,MONTH(1),DAY(1)),V62&gt;DATE(YEAR(V62)+1,MONTH(1),DAY(1)-7))),"Week 1",CONCATENATE("Week ",LOOKUP(X62,WeekNumber2!$E$3:$ER$3,WeekNumber2!$E$6:$ER$6)+AE62))</f>
        <v>#VALUE!</v>
      </c>
      <c r="AO62" s="80" t="e">
        <f>LOOKUP(X62,WeekNumber2!$E$3:$ER$3,WeekNumber2!$E$6:$ER$6)+AE62</f>
        <v>#VALUE!</v>
      </c>
      <c r="AP62" s="111" t="e">
        <f>LOOKUP(X62,WeekNumber2!$E$3:$ER$3,WeekNumber2!$E$6:$ER$6)+AE62</f>
        <v>#VALUE!</v>
      </c>
    </row>
    <row r="63" spans="1:42" ht="30" customHeight="1">
      <c r="A63" s="102"/>
      <c r="B63" s="104">
        <f>IF(A63="","",LOOKUP(X63,WeekNumber2!$E$3:$ER$3,WeekNumber2!$E$5:$ER$5))</f>
      </c>
      <c r="C63" s="124"/>
      <c r="D63" s="106"/>
      <c r="E63" s="120"/>
      <c r="F63" s="122">
        <f t="shared" si="10"/>
      </c>
      <c r="G63" s="103">
        <f>IF(A63="","",IF(AND(AO63&gt;52,NOT(E63="")),AL63,IF(AND(E63="",NOT(F63="")),LOOKUP(F63,WeekNumber2!$E$3:$ER$3,WeekNumber2!$E$5:$ER$5)+AE63,IF(NOT(E63=""),LOOKUP(X63,WeekNumber2!$E$3:$ER$3,WeekNumber2!$E$5:$ER$5)+AE63,""))))</f>
      </c>
      <c r="H63" s="130"/>
      <c r="I63" s="103">
        <f ca="1" t="shared" si="6"/>
      </c>
      <c r="T63" s="97">
        <f ca="1" t="shared" si="7"/>
        <v>39409</v>
      </c>
      <c r="U63" s="84" t="e">
        <f t="shared" si="11"/>
        <v>#VALUE!</v>
      </c>
      <c r="V63" s="85">
        <f t="shared" si="12"/>
      </c>
      <c r="W63" s="88" t="e">
        <f>CONCATENATE("Week of  ",LOOKUP(U63,'WeeklyView (2)'!$D$93:$O$93,'WeeklyView (2)'!$D$94:$O$94)," ",DAY(X63)," ",YEAR(X63))</f>
        <v>#VALUE!</v>
      </c>
      <c r="X63" s="86" t="e">
        <f t="shared" si="13"/>
        <v>#VALUE!</v>
      </c>
      <c r="Y63" s="87" t="e">
        <f>IF(OR(AND(MONTH(V63)=1,DAY(V63)=1),AND(V63&lt;DATE(YEAR(V63)+1,MONTH(1),DAY(1)),V63&gt;DATE(YEAR(V63)+1,MONTH(1),DAY(1)-7))),"Week 1",CONCATENATE("Week ",LOOKUP(X63,WeekNumber2!$E$3:$ER$3,WeekNumber2!$E$5:$ER$5)))</f>
        <v>#VALUE!</v>
      </c>
      <c r="Z63"/>
      <c r="AA63"/>
      <c r="AB63"/>
      <c r="AC63"/>
      <c r="AD63" s="79" t="e">
        <f t="shared" si="14"/>
        <v>#VALUE!</v>
      </c>
      <c r="AE63" s="83">
        <f t="shared" si="15"/>
        <v>0</v>
      </c>
      <c r="AF63" s="89" t="e">
        <f>CONCATENATE("Week of  ",LOOKUP(AD63,'WeeklyView (2)'!$D$93:$O$93,'WeeklyView (2)'!$D$94:$O$94)," ",DAY(AH63))</f>
        <v>#VALUE!</v>
      </c>
      <c r="AH63" s="81" t="e">
        <f>LOOKUP(AO63,WeekNumber2!$E$6:$BX$6,WeekNumber2!$E$3:$BX$3)</f>
        <v>#VALUE!</v>
      </c>
      <c r="AI63" s="115" t="e">
        <f t="shared" si="9"/>
        <v>#VALUE!</v>
      </c>
      <c r="AJ63" s="108" t="e">
        <f>LOOKUP(AL63,WeekNumber2!$BY$6:$ER$6,WeekNumber2!$BY$3:$ER$3)</f>
        <v>#VALUE!</v>
      </c>
      <c r="AK63" s="116" t="e">
        <f>CONCATENATE("Week of  ",LOOKUP(AI63,'WeeklyView (2)'!$D$93:$O$93,'WeeklyView (2)'!$D$94:$O$94)," ",DAY(AJ63)," ",YEAR(AJ63))</f>
        <v>#VALUE!</v>
      </c>
      <c r="AL63" s="109" t="e">
        <f>LOOKUP(X63,WeekNumber2!$E$3:$ER$3,WeekNumber2!$E$6:$ER$6)+AE63-53</f>
        <v>#VALUE!</v>
      </c>
      <c r="AM63" s="110" t="e">
        <f>IF(OR(AND(MONTH(AJ63)=1,DAY(AJ63)=1),AND(AJ63&lt;DATE(YEAR(AJ63)+1,MONTH(1),DAY(1)),AJ63&gt;DATE(YEAR(AJ63)+1,MONTH(1),DAY(1)-7))),"Week 1",CONCATENATE("Week ",LOOKUP(X63,WeekNumber2!$E$3:$ER$3,WeekNumber2!$E$6:$ER$6)+AE63-52))</f>
        <v>#VALUE!</v>
      </c>
      <c r="AN63" s="82" t="e">
        <f>IF(OR(AND(MONTH(V63)=1,DAY(V63)=1),AND(V63&lt;DATE(YEAR(V63)+1,MONTH(1),DAY(1)),V63&gt;DATE(YEAR(V63)+1,MONTH(1),DAY(1)-7))),"Week 1",CONCATENATE("Week ",LOOKUP(X63,WeekNumber2!$E$3:$ER$3,WeekNumber2!$E$6:$ER$6)+AE63))</f>
        <v>#VALUE!</v>
      </c>
      <c r="AO63" s="80" t="e">
        <f>LOOKUP(X63,WeekNumber2!$E$3:$ER$3,WeekNumber2!$E$6:$ER$6)+AE63</f>
        <v>#VALUE!</v>
      </c>
      <c r="AP63" s="111" t="e">
        <f>LOOKUP(X63,WeekNumber2!$E$3:$ER$3,WeekNumber2!$E$6:$ER$6)+AE63</f>
        <v>#VALUE!</v>
      </c>
    </row>
    <row r="64" spans="1:42" ht="30" customHeight="1">
      <c r="A64" s="102"/>
      <c r="B64" s="104">
        <f>IF(A64="","",LOOKUP(X64,WeekNumber2!$E$3:$ER$3,WeekNumber2!$E$5:$ER$5))</f>
      </c>
      <c r="C64" s="124"/>
      <c r="D64" s="106"/>
      <c r="E64" s="120"/>
      <c r="F64" s="122">
        <f t="shared" si="10"/>
      </c>
      <c r="G64" s="103">
        <f>IF(A64="","",IF(AND(AO64&gt;52,NOT(E64="")),AL64,IF(AND(E64="",NOT(F64="")),LOOKUP(F64,WeekNumber2!$E$3:$ER$3,WeekNumber2!$E$5:$ER$5)+AE64,IF(NOT(E64=""),LOOKUP(X64,WeekNumber2!$E$3:$ER$3,WeekNumber2!$E$5:$ER$5)+AE64,""))))</f>
      </c>
      <c r="H64" s="130"/>
      <c r="I64" s="103">
        <f ca="1" t="shared" si="6"/>
      </c>
      <c r="T64" s="97">
        <f ca="1" t="shared" si="7"/>
        <v>39409</v>
      </c>
      <c r="U64" s="84" t="e">
        <f t="shared" si="11"/>
        <v>#VALUE!</v>
      </c>
      <c r="V64" s="85">
        <f t="shared" si="12"/>
      </c>
      <c r="W64" s="88" t="e">
        <f>CONCATENATE("Week of  ",LOOKUP(U64,'WeeklyView (2)'!$D$93:$O$93,'WeeklyView (2)'!$D$94:$O$94)," ",DAY(X64)," ",YEAR(X64))</f>
        <v>#VALUE!</v>
      </c>
      <c r="X64" s="86" t="e">
        <f t="shared" si="13"/>
        <v>#VALUE!</v>
      </c>
      <c r="Y64" s="87" t="e">
        <f>IF(OR(AND(MONTH(V64)=1,DAY(V64)=1),AND(V64&lt;DATE(YEAR(V64)+1,MONTH(1),DAY(1)),V64&gt;DATE(YEAR(V64)+1,MONTH(1),DAY(1)-7))),"Week 1",CONCATENATE("Week ",LOOKUP(X64,WeekNumber2!$E$3:$ER$3,WeekNumber2!$E$5:$ER$5)))</f>
        <v>#VALUE!</v>
      </c>
      <c r="Z64"/>
      <c r="AA64"/>
      <c r="AB64"/>
      <c r="AC64"/>
      <c r="AD64" s="79" t="e">
        <f t="shared" si="14"/>
        <v>#VALUE!</v>
      </c>
      <c r="AE64" s="83">
        <f t="shared" si="15"/>
        <v>0</v>
      </c>
      <c r="AF64" s="89" t="e">
        <f>CONCATENATE("Week of  ",LOOKUP(AD64,'WeeklyView (2)'!$D$93:$O$93,'WeeklyView (2)'!$D$94:$O$94)," ",DAY(AH64))</f>
        <v>#VALUE!</v>
      </c>
      <c r="AH64" s="81" t="e">
        <f>LOOKUP(AO64,WeekNumber2!$E$6:$BX$6,WeekNumber2!$E$3:$BX$3)</f>
        <v>#VALUE!</v>
      </c>
      <c r="AI64" s="115" t="e">
        <f t="shared" si="9"/>
        <v>#VALUE!</v>
      </c>
      <c r="AJ64" s="108" t="e">
        <f>LOOKUP(AL64,WeekNumber2!$BY$6:$ER$6,WeekNumber2!$BY$3:$ER$3)</f>
        <v>#VALUE!</v>
      </c>
      <c r="AK64" s="116" t="e">
        <f>CONCATENATE("Week of  ",LOOKUP(AI64,'WeeklyView (2)'!$D$93:$O$93,'WeeklyView (2)'!$D$94:$O$94)," ",DAY(AJ64)," ",YEAR(AJ64))</f>
        <v>#VALUE!</v>
      </c>
      <c r="AL64" s="109" t="e">
        <f>LOOKUP(X64,WeekNumber2!$E$3:$ER$3,WeekNumber2!$E$6:$ER$6)+AE64-53</f>
        <v>#VALUE!</v>
      </c>
      <c r="AM64" s="110" t="e">
        <f>IF(OR(AND(MONTH(AJ64)=1,DAY(AJ64)=1),AND(AJ64&lt;DATE(YEAR(AJ64)+1,MONTH(1),DAY(1)),AJ64&gt;DATE(YEAR(AJ64)+1,MONTH(1),DAY(1)-7))),"Week 1",CONCATENATE("Week ",LOOKUP(X64,WeekNumber2!$E$3:$ER$3,WeekNumber2!$E$6:$ER$6)+AE64-52))</f>
        <v>#VALUE!</v>
      </c>
      <c r="AN64" s="82" t="e">
        <f>IF(OR(AND(MONTH(V64)=1,DAY(V64)=1),AND(V64&lt;DATE(YEAR(V64)+1,MONTH(1),DAY(1)),V64&gt;DATE(YEAR(V64)+1,MONTH(1),DAY(1)-7))),"Week 1",CONCATENATE("Week ",LOOKUP(X64,WeekNumber2!$E$3:$ER$3,WeekNumber2!$E$6:$ER$6)+AE64))</f>
        <v>#VALUE!</v>
      </c>
      <c r="AO64" s="80" t="e">
        <f>LOOKUP(X64,WeekNumber2!$E$3:$ER$3,WeekNumber2!$E$6:$ER$6)+AE64</f>
        <v>#VALUE!</v>
      </c>
      <c r="AP64" s="111" t="e">
        <f>LOOKUP(X64,WeekNumber2!$E$3:$ER$3,WeekNumber2!$E$6:$ER$6)+AE64</f>
        <v>#VALUE!</v>
      </c>
    </row>
    <row r="65" spans="1:42" ht="30" customHeight="1">
      <c r="A65" s="102"/>
      <c r="B65" s="104">
        <f>IF(A65="","",LOOKUP(X65,WeekNumber2!$E$3:$ER$3,WeekNumber2!$E$5:$ER$5))</f>
      </c>
      <c r="C65" s="124"/>
      <c r="D65" s="106"/>
      <c r="E65" s="120"/>
      <c r="F65" s="122">
        <f t="shared" si="10"/>
      </c>
      <c r="G65" s="103">
        <f>IF(A65="","",IF(AND(AO65&gt;52,NOT(E65="")),AL65,IF(AND(E65="",NOT(F65="")),LOOKUP(F65,WeekNumber2!$E$3:$ER$3,WeekNumber2!$E$5:$ER$5)+AE65,IF(NOT(E65=""),LOOKUP(X65,WeekNumber2!$E$3:$ER$3,WeekNumber2!$E$5:$ER$5)+AE65,""))))</f>
      </c>
      <c r="H65" s="130"/>
      <c r="I65" s="103">
        <f ca="1" t="shared" si="6"/>
      </c>
      <c r="T65" s="97">
        <f ca="1" t="shared" si="7"/>
        <v>39409</v>
      </c>
      <c r="U65" s="84" t="e">
        <f t="shared" si="11"/>
        <v>#VALUE!</v>
      </c>
      <c r="V65" s="85">
        <f t="shared" si="12"/>
      </c>
      <c r="W65" s="88" t="e">
        <f>CONCATENATE("Week of  ",LOOKUP(U65,'WeeklyView (2)'!$D$93:$O$93,'WeeklyView (2)'!$D$94:$O$94)," ",DAY(X65)," ",YEAR(X65))</f>
        <v>#VALUE!</v>
      </c>
      <c r="X65" s="86" t="e">
        <f t="shared" si="13"/>
        <v>#VALUE!</v>
      </c>
      <c r="Y65" s="87" t="e">
        <f>IF(OR(AND(MONTH(V65)=1,DAY(V65)=1),AND(V65&lt;DATE(YEAR(V65)+1,MONTH(1),DAY(1)),V65&gt;DATE(YEAR(V65)+1,MONTH(1),DAY(1)-7))),"Week 1",CONCATENATE("Week ",LOOKUP(X65,WeekNumber2!$E$3:$ER$3,WeekNumber2!$E$5:$ER$5)))</f>
        <v>#VALUE!</v>
      </c>
      <c r="Z65"/>
      <c r="AA65"/>
      <c r="AB65"/>
      <c r="AC65"/>
      <c r="AD65" s="79" t="e">
        <f t="shared" si="14"/>
        <v>#VALUE!</v>
      </c>
      <c r="AE65" s="83">
        <f t="shared" si="15"/>
        <v>0</v>
      </c>
      <c r="AF65" s="89" t="e">
        <f>CONCATENATE("Week of  ",LOOKUP(AD65,'WeeklyView (2)'!$D$93:$O$93,'WeeklyView (2)'!$D$94:$O$94)," ",DAY(AH65))</f>
        <v>#VALUE!</v>
      </c>
      <c r="AH65" s="81" t="e">
        <f>LOOKUP(AO65,WeekNumber2!$E$6:$BX$6,WeekNumber2!$E$3:$BX$3)</f>
        <v>#VALUE!</v>
      </c>
      <c r="AI65" s="115" t="e">
        <f t="shared" si="9"/>
        <v>#VALUE!</v>
      </c>
      <c r="AJ65" s="108" t="e">
        <f>LOOKUP(AL65,WeekNumber2!$BY$6:$ER$6,WeekNumber2!$BY$3:$ER$3)</f>
        <v>#VALUE!</v>
      </c>
      <c r="AK65" s="116" t="e">
        <f>CONCATENATE("Week of  ",LOOKUP(AI65,'WeeklyView (2)'!$D$93:$O$93,'WeeklyView (2)'!$D$94:$O$94)," ",DAY(AJ65)," ",YEAR(AJ65))</f>
        <v>#VALUE!</v>
      </c>
      <c r="AL65" s="109" t="e">
        <f>LOOKUP(X65,WeekNumber2!$E$3:$ER$3,WeekNumber2!$E$6:$ER$6)+AE65-53</f>
        <v>#VALUE!</v>
      </c>
      <c r="AM65" s="110" t="e">
        <f>IF(OR(AND(MONTH(AJ65)=1,DAY(AJ65)=1),AND(AJ65&lt;DATE(YEAR(AJ65)+1,MONTH(1),DAY(1)),AJ65&gt;DATE(YEAR(AJ65)+1,MONTH(1),DAY(1)-7))),"Week 1",CONCATENATE("Week ",LOOKUP(X65,WeekNumber2!$E$3:$ER$3,WeekNumber2!$E$6:$ER$6)+AE65-52))</f>
        <v>#VALUE!</v>
      </c>
      <c r="AN65" s="82" t="e">
        <f>IF(OR(AND(MONTH(V65)=1,DAY(V65)=1),AND(V65&lt;DATE(YEAR(V65)+1,MONTH(1),DAY(1)),V65&gt;DATE(YEAR(V65)+1,MONTH(1),DAY(1)-7))),"Week 1",CONCATENATE("Week ",LOOKUP(X65,WeekNumber2!$E$3:$ER$3,WeekNumber2!$E$6:$ER$6)+AE65))</f>
        <v>#VALUE!</v>
      </c>
      <c r="AO65" s="80" t="e">
        <f>LOOKUP(X65,WeekNumber2!$E$3:$ER$3,WeekNumber2!$E$6:$ER$6)+AE65</f>
        <v>#VALUE!</v>
      </c>
      <c r="AP65" s="111" t="e">
        <f>LOOKUP(X65,WeekNumber2!$E$3:$ER$3,WeekNumber2!$E$6:$ER$6)+AE65</f>
        <v>#VALUE!</v>
      </c>
    </row>
    <row r="66" spans="1:42" ht="30" customHeight="1">
      <c r="A66" s="102"/>
      <c r="B66" s="104">
        <f>IF(A66="","",LOOKUP(X66,WeekNumber2!$E$3:$ER$3,WeekNumber2!$E$5:$ER$5))</f>
      </c>
      <c r="C66" s="124"/>
      <c r="D66" s="106"/>
      <c r="E66" s="120"/>
      <c r="F66" s="122">
        <f t="shared" si="10"/>
      </c>
      <c r="G66" s="103">
        <f>IF(A66="","",IF(AND(AO66&gt;52,NOT(E66="")),AL66,IF(AND(E66="",NOT(F66="")),LOOKUP(F66,WeekNumber2!$E$3:$ER$3,WeekNumber2!$E$5:$ER$5)+AE66,IF(NOT(E66=""),LOOKUP(X66,WeekNumber2!$E$3:$ER$3,WeekNumber2!$E$5:$ER$5)+AE66,""))))</f>
      </c>
      <c r="H66" s="130"/>
      <c r="I66" s="103">
        <f ca="1" t="shared" si="6"/>
      </c>
      <c r="T66" s="97">
        <f ca="1" t="shared" si="7"/>
        <v>39409</v>
      </c>
      <c r="U66" s="84" t="e">
        <f t="shared" si="11"/>
        <v>#VALUE!</v>
      </c>
      <c r="V66" s="85">
        <f t="shared" si="12"/>
      </c>
      <c r="W66" s="88" t="e">
        <f>CONCATENATE("Week of  ",LOOKUP(U66,'WeeklyView (2)'!$D$93:$O$93,'WeeklyView (2)'!$D$94:$O$94)," ",DAY(X66)," ",YEAR(X66))</f>
        <v>#VALUE!</v>
      </c>
      <c r="X66" s="86" t="e">
        <f t="shared" si="13"/>
        <v>#VALUE!</v>
      </c>
      <c r="Y66" s="87" t="e">
        <f>IF(OR(AND(MONTH(V66)=1,DAY(V66)=1),AND(V66&lt;DATE(YEAR(V66)+1,MONTH(1),DAY(1)),V66&gt;DATE(YEAR(V66)+1,MONTH(1),DAY(1)-7))),"Week 1",CONCATENATE("Week ",LOOKUP(X66,WeekNumber2!$E$3:$ER$3,WeekNumber2!$E$5:$ER$5)))</f>
        <v>#VALUE!</v>
      </c>
      <c r="Z66"/>
      <c r="AA66"/>
      <c r="AB66"/>
      <c r="AC66"/>
      <c r="AD66" s="79" t="e">
        <f t="shared" si="14"/>
        <v>#VALUE!</v>
      </c>
      <c r="AE66" s="83">
        <f t="shared" si="15"/>
        <v>0</v>
      </c>
      <c r="AF66" s="89" t="e">
        <f>CONCATENATE("Week of  ",LOOKUP(AD66,'WeeklyView (2)'!$D$93:$O$93,'WeeklyView (2)'!$D$94:$O$94)," ",DAY(AH66))</f>
        <v>#VALUE!</v>
      </c>
      <c r="AH66" s="81" t="e">
        <f>LOOKUP(AO66,WeekNumber2!$E$6:$BX$6,WeekNumber2!$E$3:$BX$3)</f>
        <v>#VALUE!</v>
      </c>
      <c r="AI66" s="115" t="e">
        <f t="shared" si="9"/>
        <v>#VALUE!</v>
      </c>
      <c r="AJ66" s="108" t="e">
        <f>LOOKUP(AL66,WeekNumber2!$BY$6:$ER$6,WeekNumber2!$BY$3:$ER$3)</f>
        <v>#VALUE!</v>
      </c>
      <c r="AK66" s="116" t="e">
        <f>CONCATENATE("Week of  ",LOOKUP(AI66,'WeeklyView (2)'!$D$93:$O$93,'WeeklyView (2)'!$D$94:$O$94)," ",DAY(AJ66)," ",YEAR(AJ66))</f>
        <v>#VALUE!</v>
      </c>
      <c r="AL66" s="109" t="e">
        <f>LOOKUP(X66,WeekNumber2!$E$3:$ER$3,WeekNumber2!$E$6:$ER$6)+AE66-53</f>
        <v>#VALUE!</v>
      </c>
      <c r="AM66" s="110" t="e">
        <f>IF(OR(AND(MONTH(AJ66)=1,DAY(AJ66)=1),AND(AJ66&lt;DATE(YEAR(AJ66)+1,MONTH(1),DAY(1)),AJ66&gt;DATE(YEAR(AJ66)+1,MONTH(1),DAY(1)-7))),"Week 1",CONCATENATE("Week ",LOOKUP(X66,WeekNumber2!$E$3:$ER$3,WeekNumber2!$E$6:$ER$6)+AE66-52))</f>
        <v>#VALUE!</v>
      </c>
      <c r="AN66" s="82" t="e">
        <f>IF(OR(AND(MONTH(V66)=1,DAY(V66)=1),AND(V66&lt;DATE(YEAR(V66)+1,MONTH(1),DAY(1)),V66&gt;DATE(YEAR(V66)+1,MONTH(1),DAY(1)-7))),"Week 1",CONCATENATE("Week ",LOOKUP(X66,WeekNumber2!$E$3:$ER$3,WeekNumber2!$E$6:$ER$6)+AE66))</f>
        <v>#VALUE!</v>
      </c>
      <c r="AO66" s="80" t="e">
        <f>LOOKUP(X66,WeekNumber2!$E$3:$ER$3,WeekNumber2!$E$6:$ER$6)+AE66</f>
        <v>#VALUE!</v>
      </c>
      <c r="AP66" s="111" t="e">
        <f>LOOKUP(X66,WeekNumber2!$E$3:$ER$3,WeekNumber2!$E$6:$ER$6)+AE66</f>
        <v>#VALUE!</v>
      </c>
    </row>
    <row r="67" spans="1:42" ht="30" customHeight="1">
      <c r="A67" s="102"/>
      <c r="B67" s="104">
        <f>IF(A67="","",LOOKUP(X67,WeekNumber2!$E$3:$ER$3,WeekNumber2!$E$5:$ER$5))</f>
      </c>
      <c r="C67" s="124"/>
      <c r="D67" s="106"/>
      <c r="E67" s="120"/>
      <c r="F67" s="122">
        <f t="shared" si="10"/>
      </c>
      <c r="G67" s="103">
        <f>IF(A67="","",IF(AND(AO67&gt;52,NOT(E67="")),AL67,IF(AND(E67="",NOT(F67="")),LOOKUP(F67,WeekNumber2!$E$3:$ER$3,WeekNumber2!$E$5:$ER$5)+AE67,IF(NOT(E67=""),LOOKUP(X67,WeekNumber2!$E$3:$ER$3,WeekNumber2!$E$5:$ER$5)+AE67,""))))</f>
      </c>
      <c r="H67" s="130"/>
      <c r="I67" s="103">
        <f ca="1" t="shared" si="6"/>
      </c>
      <c r="T67" s="97">
        <f ca="1" t="shared" si="7"/>
        <v>39409</v>
      </c>
      <c r="U67" s="84" t="e">
        <f t="shared" si="11"/>
        <v>#VALUE!</v>
      </c>
      <c r="V67" s="85">
        <f t="shared" si="12"/>
      </c>
      <c r="W67" s="88" t="e">
        <f>CONCATENATE("Week of  ",LOOKUP(U67,'WeeklyView (2)'!$D$93:$O$93,'WeeklyView (2)'!$D$94:$O$94)," ",DAY(X67)," ",YEAR(X67))</f>
        <v>#VALUE!</v>
      </c>
      <c r="X67" s="86" t="e">
        <f t="shared" si="13"/>
        <v>#VALUE!</v>
      </c>
      <c r="Y67" s="87" t="e">
        <f>IF(OR(AND(MONTH(V67)=1,DAY(V67)=1),AND(V67&lt;DATE(YEAR(V67)+1,MONTH(1),DAY(1)),V67&gt;DATE(YEAR(V67)+1,MONTH(1),DAY(1)-7))),"Week 1",CONCATENATE("Week ",LOOKUP(X67,WeekNumber2!$E$3:$ER$3,WeekNumber2!$E$5:$ER$5)))</f>
        <v>#VALUE!</v>
      </c>
      <c r="Z67"/>
      <c r="AA67"/>
      <c r="AB67"/>
      <c r="AC67"/>
      <c r="AD67" s="79" t="e">
        <f t="shared" si="14"/>
        <v>#VALUE!</v>
      </c>
      <c r="AE67" s="83">
        <f t="shared" si="15"/>
        <v>0</v>
      </c>
      <c r="AF67" s="89" t="e">
        <f>CONCATENATE("Week of  ",LOOKUP(AD67,'WeeklyView (2)'!$D$93:$O$93,'WeeklyView (2)'!$D$94:$O$94)," ",DAY(AH67))</f>
        <v>#VALUE!</v>
      </c>
      <c r="AH67" s="81" t="e">
        <f>LOOKUP(AO67,WeekNumber2!$E$6:$BX$6,WeekNumber2!$E$3:$BX$3)</f>
        <v>#VALUE!</v>
      </c>
      <c r="AI67" s="115" t="e">
        <f t="shared" si="9"/>
        <v>#VALUE!</v>
      </c>
      <c r="AJ67" s="108" t="e">
        <f>LOOKUP(AL67,WeekNumber2!$BY$6:$ER$6,WeekNumber2!$BY$3:$ER$3)</f>
        <v>#VALUE!</v>
      </c>
      <c r="AK67" s="116" t="e">
        <f>CONCATENATE("Week of  ",LOOKUP(AI67,'WeeklyView (2)'!$D$93:$O$93,'WeeklyView (2)'!$D$94:$O$94)," ",DAY(AJ67)," ",YEAR(AJ67))</f>
        <v>#VALUE!</v>
      </c>
      <c r="AL67" s="109" t="e">
        <f>LOOKUP(X67,WeekNumber2!$E$3:$ER$3,WeekNumber2!$E$6:$ER$6)+AE67-53</f>
        <v>#VALUE!</v>
      </c>
      <c r="AM67" s="110" t="e">
        <f>IF(OR(AND(MONTH(AJ67)=1,DAY(AJ67)=1),AND(AJ67&lt;DATE(YEAR(AJ67)+1,MONTH(1),DAY(1)),AJ67&gt;DATE(YEAR(AJ67)+1,MONTH(1),DAY(1)-7))),"Week 1",CONCATENATE("Week ",LOOKUP(X67,WeekNumber2!$E$3:$ER$3,WeekNumber2!$E$6:$ER$6)+AE67-52))</f>
        <v>#VALUE!</v>
      </c>
      <c r="AN67" s="82" t="e">
        <f>IF(OR(AND(MONTH(V67)=1,DAY(V67)=1),AND(V67&lt;DATE(YEAR(V67)+1,MONTH(1),DAY(1)),V67&gt;DATE(YEAR(V67)+1,MONTH(1),DAY(1)-7))),"Week 1",CONCATENATE("Week ",LOOKUP(X67,WeekNumber2!$E$3:$ER$3,WeekNumber2!$E$6:$ER$6)+AE67))</f>
        <v>#VALUE!</v>
      </c>
      <c r="AO67" s="80" t="e">
        <f>LOOKUP(X67,WeekNumber2!$E$3:$ER$3,WeekNumber2!$E$6:$ER$6)+AE67</f>
        <v>#VALUE!</v>
      </c>
      <c r="AP67" s="111" t="e">
        <f>LOOKUP(X67,WeekNumber2!$E$3:$ER$3,WeekNumber2!$E$6:$ER$6)+AE67</f>
        <v>#VALUE!</v>
      </c>
    </row>
    <row r="68" spans="1:42" ht="30" customHeight="1">
      <c r="A68" s="102"/>
      <c r="B68" s="104">
        <f>IF(A68="","",LOOKUP(X68,WeekNumber2!$E$3:$ER$3,WeekNumber2!$E$5:$ER$5))</f>
      </c>
      <c r="C68" s="124"/>
      <c r="D68" s="106"/>
      <c r="E68" s="120"/>
      <c r="F68" s="122">
        <f t="shared" si="10"/>
      </c>
      <c r="G68" s="103">
        <f>IF(A68="","",IF(AND(AO68&gt;52,NOT(E68="")),AL68,IF(AND(E68="",NOT(F68="")),LOOKUP(F68,WeekNumber2!$E$3:$ER$3,WeekNumber2!$E$5:$ER$5)+AE68,IF(NOT(E68=""),LOOKUP(X68,WeekNumber2!$E$3:$ER$3,WeekNumber2!$E$5:$ER$5)+AE68,""))))</f>
      </c>
      <c r="H68" s="130"/>
      <c r="I68" s="103">
        <f ca="1" t="shared" si="6"/>
      </c>
      <c r="T68" s="97">
        <f ca="1" t="shared" si="7"/>
        <v>39409</v>
      </c>
      <c r="U68" s="84" t="e">
        <f t="shared" si="11"/>
        <v>#VALUE!</v>
      </c>
      <c r="V68" s="85">
        <f t="shared" si="12"/>
      </c>
      <c r="W68" s="88" t="e">
        <f>CONCATENATE("Week of  ",LOOKUP(U68,'WeeklyView (2)'!$D$93:$O$93,'WeeklyView (2)'!$D$94:$O$94)," ",DAY(X68)," ",YEAR(X68))</f>
        <v>#VALUE!</v>
      </c>
      <c r="X68" s="86" t="e">
        <f t="shared" si="13"/>
        <v>#VALUE!</v>
      </c>
      <c r="Y68" s="87" t="e">
        <f>IF(OR(AND(MONTH(V68)=1,DAY(V68)=1),AND(V68&lt;DATE(YEAR(V68)+1,MONTH(1),DAY(1)),V68&gt;DATE(YEAR(V68)+1,MONTH(1),DAY(1)-7))),"Week 1",CONCATENATE("Week ",LOOKUP(X68,WeekNumber2!$E$3:$ER$3,WeekNumber2!$E$5:$ER$5)))</f>
        <v>#VALUE!</v>
      </c>
      <c r="Z68"/>
      <c r="AA68"/>
      <c r="AB68"/>
      <c r="AC68"/>
      <c r="AD68" s="79" t="e">
        <f t="shared" si="14"/>
        <v>#VALUE!</v>
      </c>
      <c r="AE68" s="83">
        <f t="shared" si="15"/>
        <v>0</v>
      </c>
      <c r="AF68" s="89" t="e">
        <f>CONCATENATE("Week of  ",LOOKUP(AD68,'WeeklyView (2)'!$D$93:$O$93,'WeeklyView (2)'!$D$94:$O$94)," ",DAY(AH68))</f>
        <v>#VALUE!</v>
      </c>
      <c r="AH68" s="81" t="e">
        <f>LOOKUP(AO68,WeekNumber2!$E$6:$BX$6,WeekNumber2!$E$3:$BX$3)</f>
        <v>#VALUE!</v>
      </c>
      <c r="AI68" s="115" t="e">
        <f t="shared" si="9"/>
        <v>#VALUE!</v>
      </c>
      <c r="AJ68" s="108" t="e">
        <f>LOOKUP(AL68,WeekNumber2!$BY$6:$ER$6,WeekNumber2!$BY$3:$ER$3)</f>
        <v>#VALUE!</v>
      </c>
      <c r="AK68" s="116" t="e">
        <f>CONCATENATE("Week of  ",LOOKUP(AI68,'WeeklyView (2)'!$D$93:$O$93,'WeeklyView (2)'!$D$94:$O$94)," ",DAY(AJ68)," ",YEAR(AJ68))</f>
        <v>#VALUE!</v>
      </c>
      <c r="AL68" s="109" t="e">
        <f>LOOKUP(X68,WeekNumber2!$E$3:$ER$3,WeekNumber2!$E$6:$ER$6)+AE68-53</f>
        <v>#VALUE!</v>
      </c>
      <c r="AM68" s="110" t="e">
        <f>IF(OR(AND(MONTH(AJ68)=1,DAY(AJ68)=1),AND(AJ68&lt;DATE(YEAR(AJ68)+1,MONTH(1),DAY(1)),AJ68&gt;DATE(YEAR(AJ68)+1,MONTH(1),DAY(1)-7))),"Week 1",CONCATENATE("Week ",LOOKUP(X68,WeekNumber2!$E$3:$ER$3,WeekNumber2!$E$6:$ER$6)+AE68-52))</f>
        <v>#VALUE!</v>
      </c>
      <c r="AN68" s="82" t="e">
        <f>IF(OR(AND(MONTH(V68)=1,DAY(V68)=1),AND(V68&lt;DATE(YEAR(V68)+1,MONTH(1),DAY(1)),V68&gt;DATE(YEAR(V68)+1,MONTH(1),DAY(1)-7))),"Week 1",CONCATENATE("Week ",LOOKUP(X68,WeekNumber2!$E$3:$ER$3,WeekNumber2!$E$6:$ER$6)+AE68))</f>
        <v>#VALUE!</v>
      </c>
      <c r="AO68" s="80" t="e">
        <f>LOOKUP(X68,WeekNumber2!$E$3:$ER$3,WeekNumber2!$E$6:$ER$6)+AE68</f>
        <v>#VALUE!</v>
      </c>
      <c r="AP68" s="111" t="e">
        <f>LOOKUP(X68,WeekNumber2!$E$3:$ER$3,WeekNumber2!$E$6:$ER$6)+AE68</f>
        <v>#VALUE!</v>
      </c>
    </row>
    <row r="69" spans="1:42" ht="30" customHeight="1">
      <c r="A69" s="102"/>
      <c r="B69" s="104">
        <f>IF(A69="","",LOOKUP(X69,WeekNumber2!$E$3:$ER$3,WeekNumber2!$E$5:$ER$5))</f>
      </c>
      <c r="C69" s="124"/>
      <c r="D69" s="106"/>
      <c r="E69" s="120"/>
      <c r="F69" s="122">
        <f t="shared" si="10"/>
      </c>
      <c r="G69" s="103">
        <f>IF(A69="","",IF(AND(AO69&gt;52,NOT(E69="")),AL69,IF(AND(E69="",NOT(F69="")),LOOKUP(F69,WeekNumber2!$E$3:$ER$3,WeekNumber2!$E$5:$ER$5)+AE69,IF(NOT(E69=""),LOOKUP(X69,WeekNumber2!$E$3:$ER$3,WeekNumber2!$E$5:$ER$5)+AE69,""))))</f>
      </c>
      <c r="H69" s="130"/>
      <c r="I69" s="103">
        <f ca="1" t="shared" si="6"/>
      </c>
      <c r="T69" s="97">
        <f ca="1" t="shared" si="7"/>
        <v>39409</v>
      </c>
      <c r="U69" s="84" t="e">
        <f t="shared" si="11"/>
        <v>#VALUE!</v>
      </c>
      <c r="V69" s="85">
        <f t="shared" si="12"/>
      </c>
      <c r="W69" s="88" t="e">
        <f>CONCATENATE("Week of  ",LOOKUP(U69,'WeeklyView (2)'!$D$93:$O$93,'WeeklyView (2)'!$D$94:$O$94)," ",DAY(X69)," ",YEAR(X69))</f>
        <v>#VALUE!</v>
      </c>
      <c r="X69" s="86" t="e">
        <f t="shared" si="13"/>
        <v>#VALUE!</v>
      </c>
      <c r="Y69" s="87" t="e">
        <f>IF(OR(AND(MONTH(V69)=1,DAY(V69)=1),AND(V69&lt;DATE(YEAR(V69)+1,MONTH(1),DAY(1)),V69&gt;DATE(YEAR(V69)+1,MONTH(1),DAY(1)-7))),"Week 1",CONCATENATE("Week ",LOOKUP(X69,WeekNumber2!$E$3:$ER$3,WeekNumber2!$E$5:$ER$5)))</f>
        <v>#VALUE!</v>
      </c>
      <c r="Z69"/>
      <c r="AA69"/>
      <c r="AB69"/>
      <c r="AC69"/>
      <c r="AD69" s="79" t="e">
        <f t="shared" si="14"/>
        <v>#VALUE!</v>
      </c>
      <c r="AE69" s="83">
        <f t="shared" si="15"/>
        <v>0</v>
      </c>
      <c r="AF69" s="89" t="e">
        <f>CONCATENATE("Week of  ",LOOKUP(AD69,'WeeklyView (2)'!$D$93:$O$93,'WeeklyView (2)'!$D$94:$O$94)," ",DAY(AH69))</f>
        <v>#VALUE!</v>
      </c>
      <c r="AH69" s="81" t="e">
        <f>LOOKUP(AO69,WeekNumber2!$E$6:$BX$6,WeekNumber2!$E$3:$BX$3)</f>
        <v>#VALUE!</v>
      </c>
      <c r="AI69" s="115" t="e">
        <f t="shared" si="9"/>
        <v>#VALUE!</v>
      </c>
      <c r="AJ69" s="108" t="e">
        <f>LOOKUP(AL69,WeekNumber2!$BY$6:$ER$6,WeekNumber2!$BY$3:$ER$3)</f>
        <v>#VALUE!</v>
      </c>
      <c r="AK69" s="116" t="e">
        <f>CONCATENATE("Week of  ",LOOKUP(AI69,'WeeklyView (2)'!$D$93:$O$93,'WeeklyView (2)'!$D$94:$O$94)," ",DAY(AJ69)," ",YEAR(AJ69))</f>
        <v>#VALUE!</v>
      </c>
      <c r="AL69" s="109" t="e">
        <f>LOOKUP(X69,WeekNumber2!$E$3:$ER$3,WeekNumber2!$E$6:$ER$6)+AE69-53</f>
        <v>#VALUE!</v>
      </c>
      <c r="AM69" s="110" t="e">
        <f>IF(OR(AND(MONTH(AJ69)=1,DAY(AJ69)=1),AND(AJ69&lt;DATE(YEAR(AJ69)+1,MONTH(1),DAY(1)),AJ69&gt;DATE(YEAR(AJ69)+1,MONTH(1),DAY(1)-7))),"Week 1",CONCATENATE("Week ",LOOKUP(X69,WeekNumber2!$E$3:$ER$3,WeekNumber2!$E$6:$ER$6)+AE69-52))</f>
        <v>#VALUE!</v>
      </c>
      <c r="AN69" s="82" t="e">
        <f>IF(OR(AND(MONTH(V69)=1,DAY(V69)=1),AND(V69&lt;DATE(YEAR(V69)+1,MONTH(1),DAY(1)),V69&gt;DATE(YEAR(V69)+1,MONTH(1),DAY(1)-7))),"Week 1",CONCATENATE("Week ",LOOKUP(X69,WeekNumber2!$E$3:$ER$3,WeekNumber2!$E$6:$ER$6)+AE69))</f>
        <v>#VALUE!</v>
      </c>
      <c r="AO69" s="80" t="e">
        <f>LOOKUP(X69,WeekNumber2!$E$3:$ER$3,WeekNumber2!$E$6:$ER$6)+AE69</f>
        <v>#VALUE!</v>
      </c>
      <c r="AP69" s="111" t="e">
        <f>LOOKUP(X69,WeekNumber2!$E$3:$ER$3,WeekNumber2!$E$6:$ER$6)+AE69</f>
        <v>#VALUE!</v>
      </c>
    </row>
    <row r="70" spans="1:42" ht="30" customHeight="1">
      <c r="A70" s="102"/>
      <c r="B70" s="104">
        <f>IF(A70="","",LOOKUP(X70,WeekNumber2!$E$3:$ER$3,WeekNumber2!$E$5:$ER$5))</f>
      </c>
      <c r="C70" s="124"/>
      <c r="D70" s="106"/>
      <c r="E70" s="120"/>
      <c r="F70" s="122">
        <f t="shared" si="10"/>
      </c>
      <c r="G70" s="103">
        <f>IF(A70="","",IF(AND(AO70&gt;52,NOT(E70="")),AL70,IF(AND(E70="",NOT(F70="")),LOOKUP(F70,WeekNumber2!$E$3:$ER$3,WeekNumber2!$E$5:$ER$5)+AE70,IF(NOT(E70=""),LOOKUP(X70,WeekNumber2!$E$3:$ER$3,WeekNumber2!$E$5:$ER$5)+AE70,""))))</f>
      </c>
      <c r="H70" s="130"/>
      <c r="I70" s="103">
        <f ca="1" t="shared" si="6"/>
      </c>
      <c r="T70" s="97">
        <f ca="1" t="shared" si="7"/>
        <v>39409</v>
      </c>
      <c r="U70" s="84" t="e">
        <f t="shared" si="11"/>
        <v>#VALUE!</v>
      </c>
      <c r="V70" s="85">
        <f t="shared" si="12"/>
      </c>
      <c r="W70" s="88" t="e">
        <f>CONCATENATE("Week of  ",LOOKUP(U70,'WeeklyView (2)'!$D$93:$O$93,'WeeklyView (2)'!$D$94:$O$94)," ",DAY(X70)," ",YEAR(X70))</f>
        <v>#VALUE!</v>
      </c>
      <c r="X70" s="86" t="e">
        <f t="shared" si="13"/>
        <v>#VALUE!</v>
      </c>
      <c r="Y70" s="87" t="e">
        <f>IF(OR(AND(MONTH(V70)=1,DAY(V70)=1),AND(V70&lt;DATE(YEAR(V70)+1,MONTH(1),DAY(1)),V70&gt;DATE(YEAR(V70)+1,MONTH(1),DAY(1)-7))),"Week 1",CONCATENATE("Week ",LOOKUP(X70,WeekNumber2!$E$3:$ER$3,WeekNumber2!$E$5:$ER$5)))</f>
        <v>#VALUE!</v>
      </c>
      <c r="Z70"/>
      <c r="AA70"/>
      <c r="AB70"/>
      <c r="AC70"/>
      <c r="AD70" s="79" t="e">
        <f t="shared" si="14"/>
        <v>#VALUE!</v>
      </c>
      <c r="AE70" s="83">
        <f t="shared" si="15"/>
        <v>0</v>
      </c>
      <c r="AF70" s="89" t="e">
        <f>CONCATENATE("Week of  ",LOOKUP(AD70,'WeeklyView (2)'!$D$93:$O$93,'WeeklyView (2)'!$D$94:$O$94)," ",DAY(AH70))</f>
        <v>#VALUE!</v>
      </c>
      <c r="AH70" s="81" t="e">
        <f>LOOKUP(AO70,WeekNumber2!$E$6:$BX$6,WeekNumber2!$E$3:$BX$3)</f>
        <v>#VALUE!</v>
      </c>
      <c r="AI70" s="115" t="e">
        <f t="shared" si="9"/>
        <v>#VALUE!</v>
      </c>
      <c r="AJ70" s="108" t="e">
        <f>LOOKUP(AL70,WeekNumber2!$BY$6:$ER$6,WeekNumber2!$BY$3:$ER$3)</f>
        <v>#VALUE!</v>
      </c>
      <c r="AK70" s="116" t="e">
        <f>CONCATENATE("Week of  ",LOOKUP(AI70,'WeeklyView (2)'!$D$93:$O$93,'WeeklyView (2)'!$D$94:$O$94)," ",DAY(AJ70)," ",YEAR(AJ70))</f>
        <v>#VALUE!</v>
      </c>
      <c r="AL70" s="109" t="e">
        <f>LOOKUP(X70,WeekNumber2!$E$3:$ER$3,WeekNumber2!$E$6:$ER$6)+AE70-53</f>
        <v>#VALUE!</v>
      </c>
      <c r="AM70" s="110" t="e">
        <f>IF(OR(AND(MONTH(AJ70)=1,DAY(AJ70)=1),AND(AJ70&lt;DATE(YEAR(AJ70)+1,MONTH(1),DAY(1)),AJ70&gt;DATE(YEAR(AJ70)+1,MONTH(1),DAY(1)-7))),"Week 1",CONCATENATE("Week ",LOOKUP(X70,WeekNumber2!$E$3:$ER$3,WeekNumber2!$E$6:$ER$6)+AE70-52))</f>
        <v>#VALUE!</v>
      </c>
      <c r="AN70" s="82" t="e">
        <f>IF(OR(AND(MONTH(V70)=1,DAY(V70)=1),AND(V70&lt;DATE(YEAR(V70)+1,MONTH(1),DAY(1)),V70&gt;DATE(YEAR(V70)+1,MONTH(1),DAY(1)-7))),"Week 1",CONCATENATE("Week ",LOOKUP(X70,WeekNumber2!$E$3:$ER$3,WeekNumber2!$E$6:$ER$6)+AE70))</f>
        <v>#VALUE!</v>
      </c>
      <c r="AO70" s="80" t="e">
        <f>LOOKUP(X70,WeekNumber2!$E$3:$ER$3,WeekNumber2!$E$6:$ER$6)+AE70</f>
        <v>#VALUE!</v>
      </c>
      <c r="AP70" s="111" t="e">
        <f>LOOKUP(X70,WeekNumber2!$E$3:$ER$3,WeekNumber2!$E$6:$ER$6)+AE70</f>
        <v>#VALUE!</v>
      </c>
    </row>
    <row r="71" spans="1:42" ht="30" customHeight="1">
      <c r="A71" s="102"/>
      <c r="B71" s="104">
        <f>IF(A71="","",LOOKUP(X71,WeekNumber2!$E$3:$ER$3,WeekNumber2!$E$5:$ER$5))</f>
      </c>
      <c r="C71" s="124"/>
      <c r="D71" s="106"/>
      <c r="E71" s="120"/>
      <c r="F71" s="122">
        <f t="shared" si="10"/>
      </c>
      <c r="G71" s="103">
        <f>IF(A71="","",IF(AND(AO71&gt;52,NOT(E71="")),AL71,IF(AND(E71="",NOT(F71="")),LOOKUP(F71,WeekNumber2!$E$3:$ER$3,WeekNumber2!$E$5:$ER$5)+AE71,IF(NOT(E71=""),LOOKUP(X71,WeekNumber2!$E$3:$ER$3,WeekNumber2!$E$5:$ER$5)+AE71,""))))</f>
      </c>
      <c r="H71" s="130"/>
      <c r="I71" s="103">
        <f ca="1" t="shared" si="6"/>
      </c>
      <c r="T71" s="97">
        <f ca="1" t="shared" si="7"/>
        <v>39409</v>
      </c>
      <c r="U71" s="84" t="e">
        <f aca="true" t="shared" si="16" ref="U71:U101">MONTH(V71)</f>
        <v>#VALUE!</v>
      </c>
      <c r="V71" s="85">
        <f aca="true" t="shared" si="17" ref="V71:V101">IF(A71="","",A71)</f>
      </c>
      <c r="W71" s="88" t="e">
        <f>CONCATENATE("Week of  ",LOOKUP(U71,'WeeklyView (2)'!$D$93:$O$93,'WeeklyView (2)'!$D$94:$O$94)," ",DAY(X71)," ",YEAR(X71))</f>
        <v>#VALUE!</v>
      </c>
      <c r="X71" s="86" t="e">
        <f aca="true" t="shared" si="18" ref="X71:X101">IF(WEEKDAY(V71)=1,V71-6,IF(WEEKDAY(V71)=7,V71-5,IF(WEEKDAY(V71)=6,V71-4,IF(WEEKDAY(V71)=5,V71-3,IF(WEEKDAY(V71)=4,V71-2,IF(WEEKDAY(V71)=3,V71-1,V71))))))</f>
        <v>#VALUE!</v>
      </c>
      <c r="Y71" s="87" t="e">
        <f>IF(OR(AND(MONTH(V71)=1,DAY(V71)=1),AND(V71&lt;DATE(YEAR(V71)+1,MONTH(1),DAY(1)),V71&gt;DATE(YEAR(V71)+1,MONTH(1),DAY(1)-7))),"Week 1",CONCATENATE("Week ",LOOKUP(X71,WeekNumber2!$E$3:$ER$3,WeekNumber2!$E$5:$ER$5)))</f>
        <v>#VALUE!</v>
      </c>
      <c r="Z71"/>
      <c r="AA71"/>
      <c r="AB71"/>
      <c r="AC71"/>
      <c r="AD71" s="79" t="e">
        <f aca="true" t="shared" si="19" ref="AD71:AD101">MONTH(AH71)</f>
        <v>#VALUE!</v>
      </c>
      <c r="AE71" s="83">
        <f aca="true" t="shared" si="20" ref="AE71:AE101">E71</f>
        <v>0</v>
      </c>
      <c r="AF71" s="89" t="e">
        <f>CONCATENATE("Week of  ",LOOKUP(AD71,'WeeklyView (2)'!$D$93:$O$93,'WeeklyView (2)'!$D$94:$O$94)," ",DAY(AH71))</f>
        <v>#VALUE!</v>
      </c>
      <c r="AH71" s="81" t="e">
        <f>LOOKUP(AO71,WeekNumber2!$E$6:$BX$6,WeekNumber2!$E$3:$BX$3)</f>
        <v>#VALUE!</v>
      </c>
      <c r="AI71" s="115" t="e">
        <f t="shared" si="9"/>
        <v>#VALUE!</v>
      </c>
      <c r="AJ71" s="108" t="e">
        <f>LOOKUP(AL71,WeekNumber2!$BY$6:$ER$6,WeekNumber2!$BY$3:$ER$3)</f>
        <v>#VALUE!</v>
      </c>
      <c r="AK71" s="116" t="e">
        <f>CONCATENATE("Week of  ",LOOKUP(AI71,'WeeklyView (2)'!$D$93:$O$93,'WeeklyView (2)'!$D$94:$O$94)," ",DAY(AJ71)," ",YEAR(AJ71))</f>
        <v>#VALUE!</v>
      </c>
      <c r="AL71" s="109" t="e">
        <f>LOOKUP(X71,WeekNumber2!$E$3:$ER$3,WeekNumber2!$E$6:$ER$6)+AE71-53</f>
        <v>#VALUE!</v>
      </c>
      <c r="AM71" s="110" t="e">
        <f>IF(OR(AND(MONTH(AJ71)=1,DAY(AJ71)=1),AND(AJ71&lt;DATE(YEAR(AJ71)+1,MONTH(1),DAY(1)),AJ71&gt;DATE(YEAR(AJ71)+1,MONTH(1),DAY(1)-7))),"Week 1",CONCATENATE("Week ",LOOKUP(X71,WeekNumber2!$E$3:$ER$3,WeekNumber2!$E$6:$ER$6)+AE71-52))</f>
        <v>#VALUE!</v>
      </c>
      <c r="AN71" s="82" t="e">
        <f>IF(OR(AND(MONTH(V71)=1,DAY(V71)=1),AND(V71&lt;DATE(YEAR(V71)+1,MONTH(1),DAY(1)),V71&gt;DATE(YEAR(V71)+1,MONTH(1),DAY(1)-7))),"Week 1",CONCATENATE("Week ",LOOKUP(X71,WeekNumber2!$E$3:$ER$3,WeekNumber2!$E$6:$ER$6)+AE71))</f>
        <v>#VALUE!</v>
      </c>
      <c r="AO71" s="80" t="e">
        <f>LOOKUP(X71,WeekNumber2!$E$3:$ER$3,WeekNumber2!$E$6:$ER$6)+AE71</f>
        <v>#VALUE!</v>
      </c>
      <c r="AP71" s="111" t="e">
        <f>LOOKUP(X71,WeekNumber2!$E$3:$ER$3,WeekNumber2!$E$6:$ER$6)+AE71</f>
        <v>#VALUE!</v>
      </c>
    </row>
    <row r="72" spans="1:42" ht="30" customHeight="1">
      <c r="A72" s="102"/>
      <c r="B72" s="104">
        <f>IF(A72="","",LOOKUP(X72,WeekNumber2!$E$3:$ER$3,WeekNumber2!$E$5:$ER$5))</f>
      </c>
      <c r="C72" s="124"/>
      <c r="D72" s="106"/>
      <c r="E72" s="120"/>
      <c r="F72" s="122">
        <f t="shared" si="10"/>
      </c>
      <c r="G72" s="103">
        <f>IF(A72="","",IF(AND(AO72&gt;52,NOT(E72="")),AL72,IF(AND(E72="",NOT(F72="")),LOOKUP(F72,WeekNumber2!$E$3:$ER$3,WeekNumber2!$E$5:$ER$5)+AE72,IF(NOT(E72=""),LOOKUP(X72,WeekNumber2!$E$3:$ER$3,WeekNumber2!$E$5:$ER$5)+AE72,""))))</f>
      </c>
      <c r="H72" s="130"/>
      <c r="I72" s="103">
        <f ca="1" t="shared" si="6"/>
      </c>
      <c r="T72" s="97">
        <f ca="1" t="shared" si="7"/>
        <v>39409</v>
      </c>
      <c r="U72" s="84" t="e">
        <f t="shared" si="16"/>
        <v>#VALUE!</v>
      </c>
      <c r="V72" s="85">
        <f t="shared" si="17"/>
      </c>
      <c r="W72" s="88" t="e">
        <f>CONCATENATE("Week of  ",LOOKUP(U72,'WeeklyView (2)'!$D$93:$O$93,'WeeklyView (2)'!$D$94:$O$94)," ",DAY(X72)," ",YEAR(X72))</f>
        <v>#VALUE!</v>
      </c>
      <c r="X72" s="86" t="e">
        <f t="shared" si="18"/>
        <v>#VALUE!</v>
      </c>
      <c r="Y72" s="87" t="e">
        <f>IF(OR(AND(MONTH(V72)=1,DAY(V72)=1),AND(V72&lt;DATE(YEAR(V72)+1,MONTH(1),DAY(1)),V72&gt;DATE(YEAR(V72)+1,MONTH(1),DAY(1)-7))),"Week 1",CONCATENATE("Week ",LOOKUP(X72,WeekNumber2!$E$3:$ER$3,WeekNumber2!$E$5:$ER$5)))</f>
        <v>#VALUE!</v>
      </c>
      <c r="Z72"/>
      <c r="AA72"/>
      <c r="AB72"/>
      <c r="AC72"/>
      <c r="AD72" s="79" t="e">
        <f t="shared" si="19"/>
        <v>#VALUE!</v>
      </c>
      <c r="AE72" s="83">
        <f t="shared" si="20"/>
        <v>0</v>
      </c>
      <c r="AF72" s="89" t="e">
        <f>CONCATENATE("Week of  ",LOOKUP(AD72,'WeeklyView (2)'!$D$93:$O$93,'WeeklyView (2)'!$D$94:$O$94)," ",DAY(AH72))</f>
        <v>#VALUE!</v>
      </c>
      <c r="AH72" s="81" t="e">
        <f>LOOKUP(AO72,WeekNumber2!$E$6:$BX$6,WeekNumber2!$E$3:$BX$3)</f>
        <v>#VALUE!</v>
      </c>
      <c r="AI72" s="115" t="e">
        <f t="shared" si="9"/>
        <v>#VALUE!</v>
      </c>
      <c r="AJ72" s="108" t="e">
        <f>LOOKUP(AL72,WeekNumber2!$BY$6:$ER$6,WeekNumber2!$BY$3:$ER$3)</f>
        <v>#VALUE!</v>
      </c>
      <c r="AK72" s="116" t="e">
        <f>CONCATENATE("Week of  ",LOOKUP(AI72,'WeeklyView (2)'!$D$93:$O$93,'WeeklyView (2)'!$D$94:$O$94)," ",DAY(AJ72)," ",YEAR(AJ72))</f>
        <v>#VALUE!</v>
      </c>
      <c r="AL72" s="109" t="e">
        <f>LOOKUP(X72,WeekNumber2!$E$3:$ER$3,WeekNumber2!$E$6:$ER$6)+AE72-53</f>
        <v>#VALUE!</v>
      </c>
      <c r="AM72" s="110" t="e">
        <f>IF(OR(AND(MONTH(AJ72)=1,DAY(AJ72)=1),AND(AJ72&lt;DATE(YEAR(AJ72)+1,MONTH(1),DAY(1)),AJ72&gt;DATE(YEAR(AJ72)+1,MONTH(1),DAY(1)-7))),"Week 1",CONCATENATE("Week ",LOOKUP(X72,WeekNumber2!$E$3:$ER$3,WeekNumber2!$E$6:$ER$6)+AE72-52))</f>
        <v>#VALUE!</v>
      </c>
      <c r="AN72" s="82" t="e">
        <f>IF(OR(AND(MONTH(V72)=1,DAY(V72)=1),AND(V72&lt;DATE(YEAR(V72)+1,MONTH(1),DAY(1)),V72&gt;DATE(YEAR(V72)+1,MONTH(1),DAY(1)-7))),"Week 1",CONCATENATE("Week ",LOOKUP(X72,WeekNumber2!$E$3:$ER$3,WeekNumber2!$E$6:$ER$6)+AE72))</f>
        <v>#VALUE!</v>
      </c>
      <c r="AO72" s="80" t="e">
        <f>LOOKUP(X72,WeekNumber2!$E$3:$ER$3,WeekNumber2!$E$6:$ER$6)+AE72</f>
        <v>#VALUE!</v>
      </c>
      <c r="AP72" s="111" t="e">
        <f>LOOKUP(X72,WeekNumber2!$E$3:$ER$3,WeekNumber2!$E$6:$ER$6)+AE72</f>
        <v>#VALUE!</v>
      </c>
    </row>
    <row r="73" spans="1:42" ht="30" customHeight="1">
      <c r="A73" s="102"/>
      <c r="B73" s="104">
        <f>IF(A73="","",LOOKUP(X73,WeekNumber2!$E$3:$ER$3,WeekNumber2!$E$5:$ER$5))</f>
      </c>
      <c r="C73" s="124"/>
      <c r="D73" s="106"/>
      <c r="E73" s="120"/>
      <c r="F73" s="122">
        <f t="shared" si="10"/>
      </c>
      <c r="G73" s="103">
        <f>IF(A73="","",IF(AND(AO73&gt;52,NOT(E73="")),AL73,IF(AND(E73="",NOT(F73="")),LOOKUP(F73,WeekNumber2!$E$3:$ER$3,WeekNumber2!$E$5:$ER$5)+AE73,IF(NOT(E73=""),LOOKUP(X73,WeekNumber2!$E$3:$ER$3,WeekNumber2!$E$5:$ER$5)+AE73,""))))</f>
      </c>
      <c r="H73" s="130"/>
      <c r="I73" s="103">
        <f ca="1" t="shared" si="6"/>
      </c>
      <c r="T73" s="97">
        <f ca="1" t="shared" si="7"/>
        <v>39409</v>
      </c>
      <c r="U73" s="84" t="e">
        <f t="shared" si="16"/>
        <v>#VALUE!</v>
      </c>
      <c r="V73" s="85">
        <f t="shared" si="17"/>
      </c>
      <c r="W73" s="88" t="e">
        <f>CONCATENATE("Week of  ",LOOKUP(U73,'WeeklyView (2)'!$D$93:$O$93,'WeeklyView (2)'!$D$94:$O$94)," ",DAY(X73)," ",YEAR(X73))</f>
        <v>#VALUE!</v>
      </c>
      <c r="X73" s="86" t="e">
        <f t="shared" si="18"/>
        <v>#VALUE!</v>
      </c>
      <c r="Y73" s="87" t="e">
        <f>IF(OR(AND(MONTH(V73)=1,DAY(V73)=1),AND(V73&lt;DATE(YEAR(V73)+1,MONTH(1),DAY(1)),V73&gt;DATE(YEAR(V73)+1,MONTH(1),DAY(1)-7))),"Week 1",CONCATENATE("Week ",LOOKUP(X73,WeekNumber2!$E$3:$ER$3,WeekNumber2!$E$5:$ER$5)))</f>
        <v>#VALUE!</v>
      </c>
      <c r="Z73"/>
      <c r="AA73"/>
      <c r="AB73"/>
      <c r="AC73"/>
      <c r="AD73" s="79" t="e">
        <f t="shared" si="19"/>
        <v>#VALUE!</v>
      </c>
      <c r="AE73" s="83">
        <f t="shared" si="20"/>
        <v>0</v>
      </c>
      <c r="AF73" s="89" t="e">
        <f>CONCATENATE("Week of  ",LOOKUP(AD73,'WeeklyView (2)'!$D$93:$O$93,'WeeklyView (2)'!$D$94:$O$94)," ",DAY(AH73))</f>
        <v>#VALUE!</v>
      </c>
      <c r="AH73" s="81" t="e">
        <f>LOOKUP(AO73,WeekNumber2!$E$6:$BX$6,WeekNumber2!$E$3:$BX$3)</f>
        <v>#VALUE!</v>
      </c>
      <c r="AI73" s="115" t="e">
        <f t="shared" si="9"/>
        <v>#VALUE!</v>
      </c>
      <c r="AJ73" s="108" t="e">
        <f>LOOKUP(AL73,WeekNumber2!$BY$6:$ER$6,WeekNumber2!$BY$3:$ER$3)</f>
        <v>#VALUE!</v>
      </c>
      <c r="AK73" s="116" t="e">
        <f>CONCATENATE("Week of  ",LOOKUP(AI73,'WeeklyView (2)'!$D$93:$O$93,'WeeklyView (2)'!$D$94:$O$94)," ",DAY(AJ73)," ",YEAR(AJ73))</f>
        <v>#VALUE!</v>
      </c>
      <c r="AL73" s="109" t="e">
        <f>LOOKUP(X73,WeekNumber2!$E$3:$ER$3,WeekNumber2!$E$6:$ER$6)+AE73-53</f>
        <v>#VALUE!</v>
      </c>
      <c r="AM73" s="110" t="e">
        <f>IF(OR(AND(MONTH(AJ73)=1,DAY(AJ73)=1),AND(AJ73&lt;DATE(YEAR(AJ73)+1,MONTH(1),DAY(1)),AJ73&gt;DATE(YEAR(AJ73)+1,MONTH(1),DAY(1)-7))),"Week 1",CONCATENATE("Week ",LOOKUP(X73,WeekNumber2!$E$3:$ER$3,WeekNumber2!$E$6:$ER$6)+AE73-52))</f>
        <v>#VALUE!</v>
      </c>
      <c r="AN73" s="82" t="e">
        <f>IF(OR(AND(MONTH(V73)=1,DAY(V73)=1),AND(V73&lt;DATE(YEAR(V73)+1,MONTH(1),DAY(1)),V73&gt;DATE(YEAR(V73)+1,MONTH(1),DAY(1)-7))),"Week 1",CONCATENATE("Week ",LOOKUP(X73,WeekNumber2!$E$3:$ER$3,WeekNumber2!$E$6:$ER$6)+AE73))</f>
        <v>#VALUE!</v>
      </c>
      <c r="AO73" s="80" t="e">
        <f>LOOKUP(X73,WeekNumber2!$E$3:$ER$3,WeekNumber2!$E$6:$ER$6)+AE73</f>
        <v>#VALUE!</v>
      </c>
      <c r="AP73" s="111" t="e">
        <f>LOOKUP(X73,WeekNumber2!$E$3:$ER$3,WeekNumber2!$E$6:$ER$6)+AE73</f>
        <v>#VALUE!</v>
      </c>
    </row>
    <row r="74" spans="1:42" ht="30" customHeight="1">
      <c r="A74" s="102"/>
      <c r="B74" s="104">
        <f>IF(A74="","",LOOKUP(X74,WeekNumber2!$E$3:$ER$3,WeekNumber2!$E$5:$ER$5))</f>
      </c>
      <c r="C74" s="124"/>
      <c r="D74" s="106"/>
      <c r="E74" s="120"/>
      <c r="F74" s="122">
        <f t="shared" si="10"/>
      </c>
      <c r="G74" s="103">
        <f>IF(A74="","",IF(AND(AO74&gt;52,NOT(E74="")),AL74,IF(AND(E74="",NOT(F74="")),LOOKUP(F74,WeekNumber2!$E$3:$ER$3,WeekNumber2!$E$5:$ER$5)+AE74,IF(NOT(E74=""),LOOKUP(X74,WeekNumber2!$E$3:$ER$3,WeekNumber2!$E$5:$ER$5)+AE74,""))))</f>
      </c>
      <c r="H74" s="130"/>
      <c r="I74" s="103">
        <f ca="1" t="shared" si="6"/>
      </c>
      <c r="T74" s="97">
        <f aca="true" ca="1" t="shared" si="21" ref="T74:T100">IF(AND(E74="",NOT(F74="")),F74,TODAY())</f>
        <v>39409</v>
      </c>
      <c r="U74" s="84" t="e">
        <f t="shared" si="16"/>
        <v>#VALUE!</v>
      </c>
      <c r="V74" s="85">
        <f t="shared" si="17"/>
      </c>
      <c r="W74" s="88" t="e">
        <f>CONCATENATE("Week of  ",LOOKUP(U74,'WeeklyView (2)'!$D$93:$O$93,'WeeklyView (2)'!$D$94:$O$94)," ",DAY(X74)," ",YEAR(X74))</f>
        <v>#VALUE!</v>
      </c>
      <c r="X74" s="86" t="e">
        <f t="shared" si="18"/>
        <v>#VALUE!</v>
      </c>
      <c r="Y74" s="87" t="e">
        <f>IF(OR(AND(MONTH(V74)=1,DAY(V74)=1),AND(V74&lt;DATE(YEAR(V74)+1,MONTH(1),DAY(1)),V74&gt;DATE(YEAR(V74)+1,MONTH(1),DAY(1)-7))),"Week 1",CONCATENATE("Week ",LOOKUP(X74,WeekNumber2!$E$3:$ER$3,WeekNumber2!$E$5:$ER$5)))</f>
        <v>#VALUE!</v>
      </c>
      <c r="Z74"/>
      <c r="AA74"/>
      <c r="AB74"/>
      <c r="AC74"/>
      <c r="AD74" s="79" t="e">
        <f t="shared" si="19"/>
        <v>#VALUE!</v>
      </c>
      <c r="AE74" s="83">
        <f t="shared" si="20"/>
        <v>0</v>
      </c>
      <c r="AF74" s="89" t="e">
        <f>CONCATENATE("Week of  ",LOOKUP(AD74,'WeeklyView (2)'!$D$93:$O$93,'WeeklyView (2)'!$D$94:$O$94)," ",DAY(AH74))</f>
        <v>#VALUE!</v>
      </c>
      <c r="AH74" s="81" t="e">
        <f>LOOKUP(AO74,WeekNumber2!$E$6:$BX$6,WeekNumber2!$E$3:$BX$3)</f>
        <v>#VALUE!</v>
      </c>
      <c r="AI74" s="115" t="e">
        <f t="shared" si="9"/>
        <v>#VALUE!</v>
      </c>
      <c r="AJ74" s="108" t="e">
        <f>LOOKUP(AL74,WeekNumber2!$BY$6:$ER$6,WeekNumber2!$BY$3:$ER$3)</f>
        <v>#VALUE!</v>
      </c>
      <c r="AK74" s="116" t="e">
        <f>CONCATENATE("Week of  ",LOOKUP(AI74,'WeeklyView (2)'!$D$93:$O$93,'WeeklyView (2)'!$D$94:$O$94)," ",DAY(AJ74)," ",YEAR(AJ74))</f>
        <v>#VALUE!</v>
      </c>
      <c r="AL74" s="109" t="e">
        <f>LOOKUP(X74,WeekNumber2!$E$3:$ER$3,WeekNumber2!$E$6:$ER$6)+AE74-53</f>
        <v>#VALUE!</v>
      </c>
      <c r="AM74" s="110" t="e">
        <f>IF(OR(AND(MONTH(AJ74)=1,DAY(AJ74)=1),AND(AJ74&lt;DATE(YEAR(AJ74)+1,MONTH(1),DAY(1)),AJ74&gt;DATE(YEAR(AJ74)+1,MONTH(1),DAY(1)-7))),"Week 1",CONCATENATE("Week ",LOOKUP(X74,WeekNumber2!$E$3:$ER$3,WeekNumber2!$E$6:$ER$6)+AE74-52))</f>
        <v>#VALUE!</v>
      </c>
      <c r="AN74" s="82" t="e">
        <f>IF(OR(AND(MONTH(V74)=1,DAY(V74)=1),AND(V74&lt;DATE(YEAR(V74)+1,MONTH(1),DAY(1)),V74&gt;DATE(YEAR(V74)+1,MONTH(1),DAY(1)-7))),"Week 1",CONCATENATE("Week ",LOOKUP(X74,WeekNumber2!$E$3:$ER$3,WeekNumber2!$E$6:$ER$6)+AE74))</f>
        <v>#VALUE!</v>
      </c>
      <c r="AO74" s="80" t="e">
        <f>LOOKUP(X74,WeekNumber2!$E$3:$ER$3,WeekNumber2!$E$6:$ER$6)+AE74</f>
        <v>#VALUE!</v>
      </c>
      <c r="AP74" s="111" t="e">
        <f>LOOKUP(X74,WeekNumber2!$E$3:$ER$3,WeekNumber2!$E$6:$ER$6)+AE74</f>
        <v>#VALUE!</v>
      </c>
    </row>
    <row r="75" spans="1:42" ht="30" customHeight="1">
      <c r="A75" s="102"/>
      <c r="B75" s="104">
        <f>IF(A75="","",LOOKUP(X75,WeekNumber2!$E$3:$ER$3,WeekNumber2!$E$5:$ER$5))</f>
      </c>
      <c r="C75" s="124"/>
      <c r="D75" s="106"/>
      <c r="E75" s="120"/>
      <c r="F75" s="122">
        <f t="shared" si="10"/>
      </c>
      <c r="G75" s="103">
        <f>IF(A75="","",IF(AND(AO75&gt;52,NOT(E75="")),AL75,IF(AND(E75="",NOT(F75="")),LOOKUP(F75,WeekNumber2!$E$3:$ER$3,WeekNumber2!$E$5:$ER$5)+AE75,IF(NOT(E75=""),LOOKUP(X75,WeekNumber2!$E$3:$ER$3,WeekNumber2!$E$5:$ER$5)+AE75,""))))</f>
      </c>
      <c r="H75" s="130"/>
      <c r="I75" s="103">
        <f aca="true" ca="1" t="shared" si="22" ref="I75:I101">IF(OR(A75="",A75&gt;TODAY()),"",IF(OR(AND(A75="",T75=""),AND(A75&lt;TODAY(),T75="")),"",IF(T75="",CONCATENATE(ROUND((T75-A75)/7,0),"W",T75-A75-ROUND((T75-A75)/7,0)*7,"D"),IF(T75-A75&lt;7,CONCATENATE(T75-A75,"D"),IF(DATEDIF(A75,T75,"m")=0,CONCATENATE(ROUND((T75-A75)/7,0),"W",T75-A75-ROUND((T75-A75)/7,0)*7,"D"),IF(DATEDIF(A75,T75,"m")&gt;=0,CONCATENATE(ROUND((T75-A75)/7,0),"W",T75-A75-ROUND((T75-A75)/7,0)*7,"D"),""))))))</f>
      </c>
      <c r="T75" s="97">
        <f ca="1" t="shared" si="21"/>
        <v>39409</v>
      </c>
      <c r="U75" s="84" t="e">
        <f t="shared" si="16"/>
        <v>#VALUE!</v>
      </c>
      <c r="V75" s="85">
        <f t="shared" si="17"/>
      </c>
      <c r="W75" s="88" t="e">
        <f>CONCATENATE("Week of  ",LOOKUP(U75,'WeeklyView (2)'!$D$93:$O$93,'WeeklyView (2)'!$D$94:$O$94)," ",DAY(X75)," ",YEAR(X75))</f>
        <v>#VALUE!</v>
      </c>
      <c r="X75" s="86" t="e">
        <f t="shared" si="18"/>
        <v>#VALUE!</v>
      </c>
      <c r="Y75" s="87" t="e">
        <f>IF(OR(AND(MONTH(V75)=1,DAY(V75)=1),AND(V75&lt;DATE(YEAR(V75)+1,MONTH(1),DAY(1)),V75&gt;DATE(YEAR(V75)+1,MONTH(1),DAY(1)-7))),"Week 1",CONCATENATE("Week ",LOOKUP(X75,WeekNumber2!$E$3:$ER$3,WeekNumber2!$E$5:$ER$5)))</f>
        <v>#VALUE!</v>
      </c>
      <c r="Z75"/>
      <c r="AA75"/>
      <c r="AB75"/>
      <c r="AC75"/>
      <c r="AD75" s="79" t="e">
        <f t="shared" si="19"/>
        <v>#VALUE!</v>
      </c>
      <c r="AE75" s="83">
        <f t="shared" si="20"/>
        <v>0</v>
      </c>
      <c r="AF75" s="89" t="e">
        <f>CONCATENATE("Week of  ",LOOKUP(AD75,'WeeklyView (2)'!$D$93:$O$93,'WeeklyView (2)'!$D$94:$O$94)," ",DAY(AH75))</f>
        <v>#VALUE!</v>
      </c>
      <c r="AH75" s="81" t="e">
        <f>LOOKUP(AO75,WeekNumber2!$E$6:$BX$6,WeekNumber2!$E$3:$BX$3)</f>
        <v>#VALUE!</v>
      </c>
      <c r="AI75" s="115" t="e">
        <f t="shared" si="9"/>
        <v>#VALUE!</v>
      </c>
      <c r="AJ75" s="108" t="e">
        <f>LOOKUP(AL75,WeekNumber2!$BY$6:$ER$6,WeekNumber2!$BY$3:$ER$3)</f>
        <v>#VALUE!</v>
      </c>
      <c r="AK75" s="116" t="e">
        <f>CONCATENATE("Week of  ",LOOKUP(AI75,'WeeklyView (2)'!$D$93:$O$93,'WeeklyView (2)'!$D$94:$O$94)," ",DAY(AJ75)," ",YEAR(AJ75))</f>
        <v>#VALUE!</v>
      </c>
      <c r="AL75" s="109" t="e">
        <f>LOOKUP(X75,WeekNumber2!$E$3:$ER$3,WeekNumber2!$E$6:$ER$6)+AE75-53</f>
        <v>#VALUE!</v>
      </c>
      <c r="AM75" s="110" t="e">
        <f>IF(OR(AND(MONTH(AJ75)=1,DAY(AJ75)=1),AND(AJ75&lt;DATE(YEAR(AJ75)+1,MONTH(1),DAY(1)),AJ75&gt;DATE(YEAR(AJ75)+1,MONTH(1),DAY(1)-7))),"Week 1",CONCATENATE("Week ",LOOKUP(X75,WeekNumber2!$E$3:$ER$3,WeekNumber2!$E$6:$ER$6)+AE75-52))</f>
        <v>#VALUE!</v>
      </c>
      <c r="AN75" s="82" t="e">
        <f>IF(OR(AND(MONTH(V75)=1,DAY(V75)=1),AND(V75&lt;DATE(YEAR(V75)+1,MONTH(1),DAY(1)),V75&gt;DATE(YEAR(V75)+1,MONTH(1),DAY(1)-7))),"Week 1",CONCATENATE("Week ",LOOKUP(X75,WeekNumber2!$E$3:$ER$3,WeekNumber2!$E$6:$ER$6)+AE75))</f>
        <v>#VALUE!</v>
      </c>
      <c r="AO75" s="80" t="e">
        <f>LOOKUP(X75,WeekNumber2!$E$3:$ER$3,WeekNumber2!$E$6:$ER$6)+AE75</f>
        <v>#VALUE!</v>
      </c>
      <c r="AP75" s="111" t="e">
        <f>LOOKUP(X75,WeekNumber2!$E$3:$ER$3,WeekNumber2!$E$6:$ER$6)+AE75</f>
        <v>#VALUE!</v>
      </c>
    </row>
    <row r="76" spans="1:42" ht="30" customHeight="1">
      <c r="A76" s="102"/>
      <c r="B76" s="104">
        <f>IF(A76="","",LOOKUP(X76,WeekNumber2!$E$3:$ER$3,WeekNumber2!$E$5:$ER$5))</f>
      </c>
      <c r="C76" s="124"/>
      <c r="D76" s="106"/>
      <c r="E76" s="120"/>
      <c r="F76" s="122">
        <f t="shared" si="10"/>
      </c>
      <c r="G76" s="103">
        <f>IF(A76="","",IF(AND(AO76&gt;52,NOT(E76="")),AL76,IF(AND(E76="",NOT(F76="")),LOOKUP(F76,WeekNumber2!$E$3:$ER$3,WeekNumber2!$E$5:$ER$5)+AE76,IF(NOT(E76=""),LOOKUP(X76,WeekNumber2!$E$3:$ER$3,WeekNumber2!$E$5:$ER$5)+AE76,""))))</f>
      </c>
      <c r="H76" s="130"/>
      <c r="I76" s="103">
        <f ca="1" t="shared" si="22"/>
      </c>
      <c r="T76" s="97">
        <f ca="1" t="shared" si="21"/>
        <v>39409</v>
      </c>
      <c r="U76" s="84" t="e">
        <f t="shared" si="16"/>
        <v>#VALUE!</v>
      </c>
      <c r="V76" s="85">
        <f t="shared" si="17"/>
      </c>
      <c r="W76" s="88" t="e">
        <f>CONCATENATE("Week of  ",LOOKUP(U76,'WeeklyView (2)'!$D$93:$O$93,'WeeklyView (2)'!$D$94:$O$94)," ",DAY(X76)," ",YEAR(X76))</f>
        <v>#VALUE!</v>
      </c>
      <c r="X76" s="86" t="e">
        <f t="shared" si="18"/>
        <v>#VALUE!</v>
      </c>
      <c r="Y76" s="87" t="e">
        <f>IF(OR(AND(MONTH(V76)=1,DAY(V76)=1),AND(V76&lt;DATE(YEAR(V76)+1,MONTH(1),DAY(1)),V76&gt;DATE(YEAR(V76)+1,MONTH(1),DAY(1)-7))),"Week 1",CONCATENATE("Week ",LOOKUP(X76,WeekNumber2!$E$3:$ER$3,WeekNumber2!$E$5:$ER$5)))</f>
        <v>#VALUE!</v>
      </c>
      <c r="Z76"/>
      <c r="AA76"/>
      <c r="AB76"/>
      <c r="AC76"/>
      <c r="AD76" s="79" t="e">
        <f t="shared" si="19"/>
        <v>#VALUE!</v>
      </c>
      <c r="AE76" s="83">
        <f t="shared" si="20"/>
        <v>0</v>
      </c>
      <c r="AF76" s="89" t="e">
        <f>CONCATENATE("Week of  ",LOOKUP(AD76,'WeeklyView (2)'!$D$93:$O$93,'WeeklyView (2)'!$D$94:$O$94)," ",DAY(AH76))</f>
        <v>#VALUE!</v>
      </c>
      <c r="AH76" s="81" t="e">
        <f>LOOKUP(AO76,WeekNumber2!$E$6:$BX$6,WeekNumber2!$E$3:$BX$3)</f>
        <v>#VALUE!</v>
      </c>
      <c r="AI76" s="115" t="e">
        <f t="shared" si="9"/>
        <v>#VALUE!</v>
      </c>
      <c r="AJ76" s="108" t="e">
        <f>LOOKUP(AL76,WeekNumber2!$BY$6:$ER$6,WeekNumber2!$BY$3:$ER$3)</f>
        <v>#VALUE!</v>
      </c>
      <c r="AK76" s="116" t="e">
        <f>CONCATENATE("Week of  ",LOOKUP(AI76,'WeeklyView (2)'!$D$93:$O$93,'WeeklyView (2)'!$D$94:$O$94)," ",DAY(AJ76)," ",YEAR(AJ76))</f>
        <v>#VALUE!</v>
      </c>
      <c r="AL76" s="109" t="e">
        <f>LOOKUP(X76,WeekNumber2!$E$3:$ER$3,WeekNumber2!$E$6:$ER$6)+AE76-53</f>
        <v>#VALUE!</v>
      </c>
      <c r="AM76" s="110" t="e">
        <f>IF(OR(AND(MONTH(AJ76)=1,DAY(AJ76)=1),AND(AJ76&lt;DATE(YEAR(AJ76)+1,MONTH(1),DAY(1)),AJ76&gt;DATE(YEAR(AJ76)+1,MONTH(1),DAY(1)-7))),"Week 1",CONCATENATE("Week ",LOOKUP(X76,WeekNumber2!$E$3:$ER$3,WeekNumber2!$E$6:$ER$6)+AE76-52))</f>
        <v>#VALUE!</v>
      </c>
      <c r="AN76" s="82" t="e">
        <f>IF(OR(AND(MONTH(V76)=1,DAY(V76)=1),AND(V76&lt;DATE(YEAR(V76)+1,MONTH(1),DAY(1)),V76&gt;DATE(YEAR(V76)+1,MONTH(1),DAY(1)-7))),"Week 1",CONCATENATE("Week ",LOOKUP(X76,WeekNumber2!$E$3:$ER$3,WeekNumber2!$E$6:$ER$6)+AE76))</f>
        <v>#VALUE!</v>
      </c>
      <c r="AO76" s="80" t="e">
        <f>LOOKUP(X76,WeekNumber2!$E$3:$ER$3,WeekNumber2!$E$6:$ER$6)+AE76</f>
        <v>#VALUE!</v>
      </c>
      <c r="AP76" s="111" t="e">
        <f>LOOKUP(X76,WeekNumber2!$E$3:$ER$3,WeekNumber2!$E$6:$ER$6)+AE76</f>
        <v>#VALUE!</v>
      </c>
    </row>
    <row r="77" spans="1:42" ht="30" customHeight="1">
      <c r="A77" s="102"/>
      <c r="B77" s="104">
        <f>IF(A77="","",LOOKUP(X77,WeekNumber2!$E$3:$ER$3,WeekNumber2!$E$5:$ER$5))</f>
      </c>
      <c r="C77" s="124"/>
      <c r="D77" s="106"/>
      <c r="E77" s="120"/>
      <c r="F77" s="122">
        <f t="shared" si="10"/>
      </c>
      <c r="G77" s="103">
        <f>IF(A77="","",IF(AND(AO77&gt;52,NOT(E77="")),AL77,IF(AND(E77="",NOT(F77="")),LOOKUP(F77,WeekNumber2!$E$3:$ER$3,WeekNumber2!$E$5:$ER$5)+AE77,IF(NOT(E77=""),LOOKUP(X77,WeekNumber2!$E$3:$ER$3,WeekNumber2!$E$5:$ER$5)+AE77,""))))</f>
      </c>
      <c r="H77" s="130"/>
      <c r="I77" s="103">
        <f ca="1" t="shared" si="22"/>
      </c>
      <c r="T77" s="97">
        <f ca="1" t="shared" si="21"/>
        <v>39409</v>
      </c>
      <c r="U77" s="84" t="e">
        <f t="shared" si="16"/>
        <v>#VALUE!</v>
      </c>
      <c r="V77" s="85">
        <f t="shared" si="17"/>
      </c>
      <c r="W77" s="88" t="e">
        <f>CONCATENATE("Week of  ",LOOKUP(U77,'WeeklyView (2)'!$D$93:$O$93,'WeeklyView (2)'!$D$94:$O$94)," ",DAY(X77)," ",YEAR(X77))</f>
        <v>#VALUE!</v>
      </c>
      <c r="X77" s="86" t="e">
        <f t="shared" si="18"/>
        <v>#VALUE!</v>
      </c>
      <c r="Y77" s="87" t="e">
        <f>IF(OR(AND(MONTH(V77)=1,DAY(V77)=1),AND(V77&lt;DATE(YEAR(V77)+1,MONTH(1),DAY(1)),V77&gt;DATE(YEAR(V77)+1,MONTH(1),DAY(1)-7))),"Week 1",CONCATENATE("Week ",LOOKUP(X77,WeekNumber2!$E$3:$ER$3,WeekNumber2!$E$5:$ER$5)))</f>
        <v>#VALUE!</v>
      </c>
      <c r="Z77"/>
      <c r="AA77"/>
      <c r="AB77"/>
      <c r="AC77"/>
      <c r="AD77" s="79" t="e">
        <f t="shared" si="19"/>
        <v>#VALUE!</v>
      </c>
      <c r="AE77" s="83">
        <f t="shared" si="20"/>
        <v>0</v>
      </c>
      <c r="AF77" s="89" t="e">
        <f>CONCATENATE("Week of  ",LOOKUP(AD77,'WeeklyView (2)'!$D$93:$O$93,'WeeklyView (2)'!$D$94:$O$94)," ",DAY(AH77))</f>
        <v>#VALUE!</v>
      </c>
      <c r="AH77" s="81" t="e">
        <f>LOOKUP(AO77,WeekNumber2!$E$6:$BX$6,WeekNumber2!$E$3:$BX$3)</f>
        <v>#VALUE!</v>
      </c>
      <c r="AI77" s="115" t="e">
        <f t="shared" si="9"/>
        <v>#VALUE!</v>
      </c>
      <c r="AJ77" s="108" t="e">
        <f>LOOKUP(AL77,WeekNumber2!$BY$6:$ER$6,WeekNumber2!$BY$3:$ER$3)</f>
        <v>#VALUE!</v>
      </c>
      <c r="AK77" s="116" t="e">
        <f>CONCATENATE("Week of  ",LOOKUP(AI77,'WeeklyView (2)'!$D$93:$O$93,'WeeklyView (2)'!$D$94:$O$94)," ",DAY(AJ77)," ",YEAR(AJ77))</f>
        <v>#VALUE!</v>
      </c>
      <c r="AL77" s="109" t="e">
        <f>LOOKUP(X77,WeekNumber2!$E$3:$ER$3,WeekNumber2!$E$6:$ER$6)+AE77-53</f>
        <v>#VALUE!</v>
      </c>
      <c r="AM77" s="110" t="e">
        <f>IF(OR(AND(MONTH(AJ77)=1,DAY(AJ77)=1),AND(AJ77&lt;DATE(YEAR(AJ77)+1,MONTH(1),DAY(1)),AJ77&gt;DATE(YEAR(AJ77)+1,MONTH(1),DAY(1)-7))),"Week 1",CONCATENATE("Week ",LOOKUP(X77,WeekNumber2!$E$3:$ER$3,WeekNumber2!$E$6:$ER$6)+AE77-52))</f>
        <v>#VALUE!</v>
      </c>
      <c r="AN77" s="82" t="e">
        <f>IF(OR(AND(MONTH(V77)=1,DAY(V77)=1),AND(V77&lt;DATE(YEAR(V77)+1,MONTH(1),DAY(1)),V77&gt;DATE(YEAR(V77)+1,MONTH(1),DAY(1)-7))),"Week 1",CONCATENATE("Week ",LOOKUP(X77,WeekNumber2!$E$3:$ER$3,WeekNumber2!$E$6:$ER$6)+AE77))</f>
        <v>#VALUE!</v>
      </c>
      <c r="AO77" s="80" t="e">
        <f>LOOKUP(X77,WeekNumber2!$E$3:$ER$3,WeekNumber2!$E$6:$ER$6)+AE77</f>
        <v>#VALUE!</v>
      </c>
      <c r="AP77" s="111" t="e">
        <f>LOOKUP(X77,WeekNumber2!$E$3:$ER$3,WeekNumber2!$E$6:$ER$6)+AE77</f>
        <v>#VALUE!</v>
      </c>
    </row>
    <row r="78" spans="1:42" ht="30" customHeight="1">
      <c r="A78" s="102"/>
      <c r="B78" s="104">
        <f>IF(A78="","",LOOKUP(X78,WeekNumber2!$E$3:$ER$3,WeekNumber2!$E$5:$ER$5))</f>
      </c>
      <c r="C78" s="124"/>
      <c r="D78" s="106"/>
      <c r="E78" s="120"/>
      <c r="F78" s="122">
        <f t="shared" si="10"/>
      </c>
      <c r="G78" s="103">
        <f>IF(A78="","",IF(AND(AO78&gt;52,NOT(E78="")),AL78,IF(AND(E78="",NOT(F78="")),LOOKUP(F78,WeekNumber2!$E$3:$ER$3,WeekNumber2!$E$5:$ER$5)+AE78,IF(NOT(E78=""),LOOKUP(X78,WeekNumber2!$E$3:$ER$3,WeekNumber2!$E$5:$ER$5)+AE78,""))))</f>
      </c>
      <c r="H78" s="130"/>
      <c r="I78" s="103">
        <f ca="1" t="shared" si="22"/>
      </c>
      <c r="T78" s="97">
        <f ca="1" t="shared" si="21"/>
        <v>39409</v>
      </c>
      <c r="U78" s="84" t="e">
        <f t="shared" si="16"/>
        <v>#VALUE!</v>
      </c>
      <c r="V78" s="85">
        <f t="shared" si="17"/>
      </c>
      <c r="W78" s="88" t="e">
        <f>CONCATENATE("Week of  ",LOOKUP(U78,'WeeklyView (2)'!$D$93:$O$93,'WeeklyView (2)'!$D$94:$O$94)," ",DAY(X78)," ",YEAR(X78))</f>
        <v>#VALUE!</v>
      </c>
      <c r="X78" s="86" t="e">
        <f t="shared" si="18"/>
        <v>#VALUE!</v>
      </c>
      <c r="Y78" s="87" t="e">
        <f>IF(OR(AND(MONTH(V78)=1,DAY(V78)=1),AND(V78&lt;DATE(YEAR(V78)+1,MONTH(1),DAY(1)),V78&gt;DATE(YEAR(V78)+1,MONTH(1),DAY(1)-7))),"Week 1",CONCATENATE("Week ",LOOKUP(X78,WeekNumber2!$E$3:$ER$3,WeekNumber2!$E$5:$ER$5)))</f>
        <v>#VALUE!</v>
      </c>
      <c r="Z78"/>
      <c r="AA78"/>
      <c r="AB78"/>
      <c r="AC78"/>
      <c r="AD78" s="79" t="e">
        <f t="shared" si="19"/>
        <v>#VALUE!</v>
      </c>
      <c r="AE78" s="83">
        <f t="shared" si="20"/>
        <v>0</v>
      </c>
      <c r="AF78" s="89" t="e">
        <f>CONCATENATE("Week of  ",LOOKUP(AD78,'WeeklyView (2)'!$D$93:$O$93,'WeeklyView (2)'!$D$94:$O$94)," ",DAY(AH78))</f>
        <v>#VALUE!</v>
      </c>
      <c r="AH78" s="81" t="e">
        <f>LOOKUP(AO78,WeekNumber2!$E$6:$BX$6,WeekNumber2!$E$3:$BX$3)</f>
        <v>#VALUE!</v>
      </c>
      <c r="AI78" s="115" t="e">
        <f t="shared" si="9"/>
        <v>#VALUE!</v>
      </c>
      <c r="AJ78" s="108" t="e">
        <f>LOOKUP(AL78,WeekNumber2!$BY$6:$ER$6,WeekNumber2!$BY$3:$ER$3)</f>
        <v>#VALUE!</v>
      </c>
      <c r="AK78" s="116" t="e">
        <f>CONCATENATE("Week of  ",LOOKUP(AI78,'WeeklyView (2)'!$D$93:$O$93,'WeeklyView (2)'!$D$94:$O$94)," ",DAY(AJ78)," ",YEAR(AJ78))</f>
        <v>#VALUE!</v>
      </c>
      <c r="AL78" s="109" t="e">
        <f>LOOKUP(X78,WeekNumber2!$E$3:$ER$3,WeekNumber2!$E$6:$ER$6)+AE78-53</f>
        <v>#VALUE!</v>
      </c>
      <c r="AM78" s="110" t="e">
        <f>IF(OR(AND(MONTH(AJ78)=1,DAY(AJ78)=1),AND(AJ78&lt;DATE(YEAR(AJ78)+1,MONTH(1),DAY(1)),AJ78&gt;DATE(YEAR(AJ78)+1,MONTH(1),DAY(1)-7))),"Week 1",CONCATENATE("Week ",LOOKUP(X78,WeekNumber2!$E$3:$ER$3,WeekNumber2!$E$6:$ER$6)+AE78-52))</f>
        <v>#VALUE!</v>
      </c>
      <c r="AN78" s="82" t="e">
        <f>IF(OR(AND(MONTH(V78)=1,DAY(V78)=1),AND(V78&lt;DATE(YEAR(V78)+1,MONTH(1),DAY(1)),V78&gt;DATE(YEAR(V78)+1,MONTH(1),DAY(1)-7))),"Week 1",CONCATENATE("Week ",LOOKUP(X78,WeekNumber2!$E$3:$ER$3,WeekNumber2!$E$6:$ER$6)+AE78))</f>
        <v>#VALUE!</v>
      </c>
      <c r="AO78" s="80" t="e">
        <f>LOOKUP(X78,WeekNumber2!$E$3:$ER$3,WeekNumber2!$E$6:$ER$6)+AE78</f>
        <v>#VALUE!</v>
      </c>
      <c r="AP78" s="111" t="e">
        <f>LOOKUP(X78,WeekNumber2!$E$3:$ER$3,WeekNumber2!$E$6:$ER$6)+AE78</f>
        <v>#VALUE!</v>
      </c>
    </row>
    <row r="79" spans="1:42" ht="30" customHeight="1">
      <c r="A79" s="102"/>
      <c r="B79" s="104">
        <f>IF(A79="","",LOOKUP(X79,WeekNumber2!$E$3:$ER$3,WeekNumber2!$E$5:$ER$5))</f>
      </c>
      <c r="C79" s="124"/>
      <c r="D79" s="106"/>
      <c r="E79" s="120"/>
      <c r="F79" s="122">
        <f t="shared" si="10"/>
      </c>
      <c r="G79" s="103">
        <f>IF(A79="","",IF(AND(AO79&gt;52,NOT(E79="")),AL79,IF(AND(E79="",NOT(F79="")),LOOKUP(F79,WeekNumber2!$E$3:$ER$3,WeekNumber2!$E$5:$ER$5)+AE79,IF(NOT(E79=""),LOOKUP(X79,WeekNumber2!$E$3:$ER$3,WeekNumber2!$E$5:$ER$5)+AE79,""))))</f>
      </c>
      <c r="H79" s="130"/>
      <c r="I79" s="103">
        <f ca="1" t="shared" si="22"/>
      </c>
      <c r="T79" s="97">
        <f ca="1" t="shared" si="21"/>
        <v>39409</v>
      </c>
      <c r="U79" s="84" t="e">
        <f t="shared" si="16"/>
        <v>#VALUE!</v>
      </c>
      <c r="V79" s="85">
        <f t="shared" si="17"/>
      </c>
      <c r="W79" s="88" t="e">
        <f>CONCATENATE("Week of  ",LOOKUP(U79,'WeeklyView (2)'!$D$93:$O$93,'WeeklyView (2)'!$D$94:$O$94)," ",DAY(X79)," ",YEAR(X79))</f>
        <v>#VALUE!</v>
      </c>
      <c r="X79" s="86" t="e">
        <f t="shared" si="18"/>
        <v>#VALUE!</v>
      </c>
      <c r="Y79" s="87" t="e">
        <f>IF(OR(AND(MONTH(V79)=1,DAY(V79)=1),AND(V79&lt;DATE(YEAR(V79)+1,MONTH(1),DAY(1)),V79&gt;DATE(YEAR(V79)+1,MONTH(1),DAY(1)-7))),"Week 1",CONCATENATE("Week ",LOOKUP(X79,WeekNumber2!$E$3:$ER$3,WeekNumber2!$E$5:$ER$5)))</f>
        <v>#VALUE!</v>
      </c>
      <c r="Z79"/>
      <c r="AA79"/>
      <c r="AB79"/>
      <c r="AC79"/>
      <c r="AD79" s="79" t="e">
        <f t="shared" si="19"/>
        <v>#VALUE!</v>
      </c>
      <c r="AE79" s="83">
        <f t="shared" si="20"/>
        <v>0</v>
      </c>
      <c r="AF79" s="89" t="e">
        <f>CONCATENATE("Week of  ",LOOKUP(AD79,'WeeklyView (2)'!$D$93:$O$93,'WeeklyView (2)'!$D$94:$O$94)," ",DAY(AH79))</f>
        <v>#VALUE!</v>
      </c>
      <c r="AH79" s="81" t="e">
        <f>LOOKUP(AO79,WeekNumber2!$E$6:$BX$6,WeekNumber2!$E$3:$BX$3)</f>
        <v>#VALUE!</v>
      </c>
      <c r="AI79" s="115" t="e">
        <f t="shared" si="9"/>
        <v>#VALUE!</v>
      </c>
      <c r="AJ79" s="108" t="e">
        <f>LOOKUP(AL79,WeekNumber2!$BY$6:$ER$6,WeekNumber2!$BY$3:$ER$3)</f>
        <v>#VALUE!</v>
      </c>
      <c r="AK79" s="116" t="e">
        <f>CONCATENATE("Week of  ",LOOKUP(AI79,'WeeklyView (2)'!$D$93:$O$93,'WeeklyView (2)'!$D$94:$O$94)," ",DAY(AJ79)," ",YEAR(AJ79))</f>
        <v>#VALUE!</v>
      </c>
      <c r="AL79" s="109" t="e">
        <f>LOOKUP(X79,WeekNumber2!$E$3:$ER$3,WeekNumber2!$E$6:$ER$6)+AE79-53</f>
        <v>#VALUE!</v>
      </c>
      <c r="AM79" s="110" t="e">
        <f>IF(OR(AND(MONTH(AJ79)=1,DAY(AJ79)=1),AND(AJ79&lt;DATE(YEAR(AJ79)+1,MONTH(1),DAY(1)),AJ79&gt;DATE(YEAR(AJ79)+1,MONTH(1),DAY(1)-7))),"Week 1",CONCATENATE("Week ",LOOKUP(X79,WeekNumber2!$E$3:$ER$3,WeekNumber2!$E$6:$ER$6)+AE79-52))</f>
        <v>#VALUE!</v>
      </c>
      <c r="AN79" s="82" t="e">
        <f>IF(OR(AND(MONTH(V79)=1,DAY(V79)=1),AND(V79&lt;DATE(YEAR(V79)+1,MONTH(1),DAY(1)),V79&gt;DATE(YEAR(V79)+1,MONTH(1),DAY(1)-7))),"Week 1",CONCATENATE("Week ",LOOKUP(X79,WeekNumber2!$E$3:$ER$3,WeekNumber2!$E$6:$ER$6)+AE79))</f>
        <v>#VALUE!</v>
      </c>
      <c r="AO79" s="80" t="e">
        <f>LOOKUP(X79,WeekNumber2!$E$3:$ER$3,WeekNumber2!$E$6:$ER$6)+AE79</f>
        <v>#VALUE!</v>
      </c>
      <c r="AP79" s="111" t="e">
        <f>LOOKUP(X79,WeekNumber2!$E$3:$ER$3,WeekNumber2!$E$6:$ER$6)+AE79</f>
        <v>#VALUE!</v>
      </c>
    </row>
    <row r="80" spans="1:42" ht="30" customHeight="1">
      <c r="A80" s="102"/>
      <c r="B80" s="104">
        <f>IF(A80="","",LOOKUP(X80,WeekNumber2!$E$3:$ER$3,WeekNumber2!$E$5:$ER$5))</f>
      </c>
      <c r="C80" s="124"/>
      <c r="D80" s="106"/>
      <c r="E80" s="120"/>
      <c r="F80" s="122">
        <f t="shared" si="10"/>
      </c>
      <c r="G80" s="103">
        <f>IF(A80="","",IF(AND(AO80&gt;52,NOT(E80="")),AL80,IF(AND(E80="",NOT(F80="")),LOOKUP(F80,WeekNumber2!$E$3:$ER$3,WeekNumber2!$E$5:$ER$5)+AE80,IF(NOT(E80=""),LOOKUP(X80,WeekNumber2!$E$3:$ER$3,WeekNumber2!$E$5:$ER$5)+AE80,""))))</f>
      </c>
      <c r="H80" s="130"/>
      <c r="I80" s="103">
        <f ca="1" t="shared" si="22"/>
      </c>
      <c r="T80" s="97">
        <f ca="1" t="shared" si="21"/>
        <v>39409</v>
      </c>
      <c r="U80" s="84" t="e">
        <f t="shared" si="16"/>
        <v>#VALUE!</v>
      </c>
      <c r="V80" s="85">
        <f t="shared" si="17"/>
      </c>
      <c r="W80" s="88" t="e">
        <f>CONCATENATE("Week of  ",LOOKUP(U80,'WeeklyView (2)'!$D$93:$O$93,'WeeklyView (2)'!$D$94:$O$94)," ",DAY(X80)," ",YEAR(X80))</f>
        <v>#VALUE!</v>
      </c>
      <c r="X80" s="86" t="e">
        <f t="shared" si="18"/>
        <v>#VALUE!</v>
      </c>
      <c r="Y80" s="87" t="e">
        <f>IF(OR(AND(MONTH(V80)=1,DAY(V80)=1),AND(V80&lt;DATE(YEAR(V80)+1,MONTH(1),DAY(1)),V80&gt;DATE(YEAR(V80)+1,MONTH(1),DAY(1)-7))),"Week 1",CONCATENATE("Week ",LOOKUP(X80,WeekNumber2!$E$3:$ER$3,WeekNumber2!$E$5:$ER$5)))</f>
        <v>#VALUE!</v>
      </c>
      <c r="Z80"/>
      <c r="AA80"/>
      <c r="AB80"/>
      <c r="AC80"/>
      <c r="AD80" s="79" t="e">
        <f t="shared" si="19"/>
        <v>#VALUE!</v>
      </c>
      <c r="AE80" s="83">
        <f t="shared" si="20"/>
        <v>0</v>
      </c>
      <c r="AF80" s="89" t="e">
        <f>CONCATENATE("Week of  ",LOOKUP(AD80,'WeeklyView (2)'!$D$93:$O$93,'WeeklyView (2)'!$D$94:$O$94)," ",DAY(AH80))</f>
        <v>#VALUE!</v>
      </c>
      <c r="AH80" s="81" t="e">
        <f>LOOKUP(AO80,WeekNumber2!$E$6:$BX$6,WeekNumber2!$E$3:$BX$3)</f>
        <v>#VALUE!</v>
      </c>
      <c r="AI80" s="115" t="e">
        <f aca="true" t="shared" si="23" ref="AI80:AI100">MONTH(AJ80)</f>
        <v>#VALUE!</v>
      </c>
      <c r="AJ80" s="108" t="e">
        <f>LOOKUP(AL80,WeekNumber2!$BY$6:$ER$6,WeekNumber2!$BY$3:$ER$3)</f>
        <v>#VALUE!</v>
      </c>
      <c r="AK80" s="116" t="e">
        <f>CONCATENATE("Week of  ",LOOKUP(AI80,'WeeklyView (2)'!$D$93:$O$93,'WeeklyView (2)'!$D$94:$O$94)," ",DAY(AJ80)," ",YEAR(AJ80))</f>
        <v>#VALUE!</v>
      </c>
      <c r="AL80" s="109" t="e">
        <f>LOOKUP(X80,WeekNumber2!$E$3:$ER$3,WeekNumber2!$E$6:$ER$6)+AE80-53</f>
        <v>#VALUE!</v>
      </c>
      <c r="AM80" s="110" t="e">
        <f>IF(OR(AND(MONTH(AJ80)=1,DAY(AJ80)=1),AND(AJ80&lt;DATE(YEAR(AJ80)+1,MONTH(1),DAY(1)),AJ80&gt;DATE(YEAR(AJ80)+1,MONTH(1),DAY(1)-7))),"Week 1",CONCATENATE("Week ",LOOKUP(X80,WeekNumber2!$E$3:$ER$3,WeekNumber2!$E$6:$ER$6)+AE80-52))</f>
        <v>#VALUE!</v>
      </c>
      <c r="AN80" s="82" t="e">
        <f>IF(OR(AND(MONTH(V80)=1,DAY(V80)=1),AND(V80&lt;DATE(YEAR(V80)+1,MONTH(1),DAY(1)),V80&gt;DATE(YEAR(V80)+1,MONTH(1),DAY(1)-7))),"Week 1",CONCATENATE("Week ",LOOKUP(X80,WeekNumber2!$E$3:$ER$3,WeekNumber2!$E$6:$ER$6)+AE80))</f>
        <v>#VALUE!</v>
      </c>
      <c r="AO80" s="80" t="e">
        <f>LOOKUP(X80,WeekNumber2!$E$3:$ER$3,WeekNumber2!$E$6:$ER$6)+AE80</f>
        <v>#VALUE!</v>
      </c>
      <c r="AP80" s="111" t="e">
        <f>LOOKUP(X80,WeekNumber2!$E$3:$ER$3,WeekNumber2!$E$6:$ER$6)+AE80</f>
        <v>#VALUE!</v>
      </c>
    </row>
    <row r="81" spans="1:42" ht="30" customHeight="1">
      <c r="A81" s="102"/>
      <c r="B81" s="104">
        <f>IF(A81="","",LOOKUP(X81,WeekNumber2!$E$3:$ER$3,WeekNumber2!$E$5:$ER$5))</f>
      </c>
      <c r="C81" s="124"/>
      <c r="D81" s="106"/>
      <c r="E81" s="120"/>
      <c r="F81" s="122">
        <f aca="true" t="shared" si="24" ref="F81:F100">IF(A81="","",IF(AND(AO81&gt;52,NOT(E81="")),AK81,IF(NOT(E81=""),AF81,"")))</f>
      </c>
      <c r="G81" s="103">
        <f>IF(A81="","",IF(AND(AO81&gt;52,NOT(E81="")),AL81,IF(AND(E81="",NOT(F81="")),LOOKUP(F81,WeekNumber2!$E$3:$ER$3,WeekNumber2!$E$5:$ER$5)+AE81,IF(NOT(E81=""),LOOKUP(X81,WeekNumber2!$E$3:$ER$3,WeekNumber2!$E$5:$ER$5)+AE81,""))))</f>
      </c>
      <c r="H81" s="130"/>
      <c r="I81" s="103">
        <f ca="1" t="shared" si="22"/>
      </c>
      <c r="T81" s="97">
        <f ca="1" t="shared" si="21"/>
        <v>39409</v>
      </c>
      <c r="U81" s="84" t="e">
        <f t="shared" si="16"/>
        <v>#VALUE!</v>
      </c>
      <c r="V81" s="85">
        <f t="shared" si="17"/>
      </c>
      <c r="W81" s="88" t="e">
        <f>CONCATENATE("Week of  ",LOOKUP(U81,'WeeklyView (2)'!$D$93:$O$93,'WeeklyView (2)'!$D$94:$O$94)," ",DAY(X81)," ",YEAR(X81))</f>
        <v>#VALUE!</v>
      </c>
      <c r="X81" s="86" t="e">
        <f t="shared" si="18"/>
        <v>#VALUE!</v>
      </c>
      <c r="Y81" s="87" t="e">
        <f>IF(OR(AND(MONTH(V81)=1,DAY(V81)=1),AND(V81&lt;DATE(YEAR(V81)+1,MONTH(1),DAY(1)),V81&gt;DATE(YEAR(V81)+1,MONTH(1),DAY(1)-7))),"Week 1",CONCATENATE("Week ",LOOKUP(X81,WeekNumber2!$E$3:$ER$3,WeekNumber2!$E$5:$ER$5)))</f>
        <v>#VALUE!</v>
      </c>
      <c r="Z81"/>
      <c r="AA81"/>
      <c r="AB81"/>
      <c r="AC81"/>
      <c r="AD81" s="79" t="e">
        <f t="shared" si="19"/>
        <v>#VALUE!</v>
      </c>
      <c r="AE81" s="83">
        <f t="shared" si="20"/>
        <v>0</v>
      </c>
      <c r="AF81" s="89" t="e">
        <f>CONCATENATE("Week of  ",LOOKUP(AD81,'WeeklyView (2)'!$D$93:$O$93,'WeeklyView (2)'!$D$94:$O$94)," ",DAY(AH81))</f>
        <v>#VALUE!</v>
      </c>
      <c r="AH81" s="81" t="e">
        <f>LOOKUP(AO81,WeekNumber2!$E$6:$BX$6,WeekNumber2!$E$3:$BX$3)</f>
        <v>#VALUE!</v>
      </c>
      <c r="AI81" s="115" t="e">
        <f t="shared" si="23"/>
        <v>#VALUE!</v>
      </c>
      <c r="AJ81" s="108" t="e">
        <f>LOOKUP(AL81,WeekNumber2!$BY$6:$ER$6,WeekNumber2!$BY$3:$ER$3)</f>
        <v>#VALUE!</v>
      </c>
      <c r="AK81" s="116" t="e">
        <f>CONCATENATE("Week of  ",LOOKUP(AI81,'WeeklyView (2)'!$D$93:$O$93,'WeeklyView (2)'!$D$94:$O$94)," ",DAY(AJ81)," ",YEAR(AJ81))</f>
        <v>#VALUE!</v>
      </c>
      <c r="AL81" s="109" t="e">
        <f>LOOKUP(X81,WeekNumber2!$E$3:$ER$3,WeekNumber2!$E$6:$ER$6)+AE81-53</f>
        <v>#VALUE!</v>
      </c>
      <c r="AM81" s="110" t="e">
        <f>IF(OR(AND(MONTH(AJ81)=1,DAY(AJ81)=1),AND(AJ81&lt;DATE(YEAR(AJ81)+1,MONTH(1),DAY(1)),AJ81&gt;DATE(YEAR(AJ81)+1,MONTH(1),DAY(1)-7))),"Week 1",CONCATENATE("Week ",LOOKUP(X81,WeekNumber2!$E$3:$ER$3,WeekNumber2!$E$6:$ER$6)+AE81-52))</f>
        <v>#VALUE!</v>
      </c>
      <c r="AN81" s="82" t="e">
        <f>IF(OR(AND(MONTH(V81)=1,DAY(V81)=1),AND(V81&lt;DATE(YEAR(V81)+1,MONTH(1),DAY(1)),V81&gt;DATE(YEAR(V81)+1,MONTH(1),DAY(1)-7))),"Week 1",CONCATENATE("Week ",LOOKUP(X81,WeekNumber2!$E$3:$ER$3,WeekNumber2!$E$6:$ER$6)+AE81))</f>
        <v>#VALUE!</v>
      </c>
      <c r="AO81" s="80" t="e">
        <f>LOOKUP(X81,WeekNumber2!$E$3:$ER$3,WeekNumber2!$E$6:$ER$6)+AE81</f>
        <v>#VALUE!</v>
      </c>
      <c r="AP81" s="111" t="e">
        <f>LOOKUP(X81,WeekNumber2!$E$3:$ER$3,WeekNumber2!$E$6:$ER$6)+AE81</f>
        <v>#VALUE!</v>
      </c>
    </row>
    <row r="82" spans="1:42" ht="30" customHeight="1">
      <c r="A82" s="102"/>
      <c r="B82" s="104">
        <f>IF(A82="","",LOOKUP(X82,WeekNumber2!$E$3:$ER$3,WeekNumber2!$E$5:$ER$5))</f>
      </c>
      <c r="C82" s="124"/>
      <c r="D82" s="106"/>
      <c r="E82" s="120"/>
      <c r="F82" s="122">
        <f t="shared" si="24"/>
      </c>
      <c r="G82" s="103">
        <f>IF(A82="","",IF(AND(AO82&gt;52,NOT(E82="")),AL82,IF(AND(E82="",NOT(F82="")),LOOKUP(F82,WeekNumber2!$E$3:$ER$3,WeekNumber2!$E$5:$ER$5)+AE82,IF(NOT(E82=""),LOOKUP(X82,WeekNumber2!$E$3:$ER$3,WeekNumber2!$E$5:$ER$5)+AE82,""))))</f>
      </c>
      <c r="H82" s="130"/>
      <c r="I82" s="103">
        <f ca="1" t="shared" si="22"/>
      </c>
      <c r="T82" s="97">
        <f ca="1" t="shared" si="21"/>
        <v>39409</v>
      </c>
      <c r="U82" s="84" t="e">
        <f t="shared" si="16"/>
        <v>#VALUE!</v>
      </c>
      <c r="V82" s="85">
        <f t="shared" si="17"/>
      </c>
      <c r="W82" s="88" t="e">
        <f>CONCATENATE("Week of  ",LOOKUP(U82,'WeeklyView (2)'!$D$93:$O$93,'WeeklyView (2)'!$D$94:$O$94)," ",DAY(X82)," ",YEAR(X82))</f>
        <v>#VALUE!</v>
      </c>
      <c r="X82" s="86" t="e">
        <f t="shared" si="18"/>
        <v>#VALUE!</v>
      </c>
      <c r="Y82" s="87" t="e">
        <f>IF(OR(AND(MONTH(V82)=1,DAY(V82)=1),AND(V82&lt;DATE(YEAR(V82)+1,MONTH(1),DAY(1)),V82&gt;DATE(YEAR(V82)+1,MONTH(1),DAY(1)-7))),"Week 1",CONCATENATE("Week ",LOOKUP(X82,WeekNumber2!$E$3:$ER$3,WeekNumber2!$E$5:$ER$5)))</f>
        <v>#VALUE!</v>
      </c>
      <c r="Z82"/>
      <c r="AA82"/>
      <c r="AB82"/>
      <c r="AC82"/>
      <c r="AD82" s="79" t="e">
        <f t="shared" si="19"/>
        <v>#VALUE!</v>
      </c>
      <c r="AE82" s="83">
        <f t="shared" si="20"/>
        <v>0</v>
      </c>
      <c r="AF82" s="89" t="e">
        <f>CONCATENATE("Week of  ",LOOKUP(AD82,'WeeklyView (2)'!$D$93:$O$93,'WeeklyView (2)'!$D$94:$O$94)," ",DAY(AH82))</f>
        <v>#VALUE!</v>
      </c>
      <c r="AH82" s="81" t="e">
        <f>LOOKUP(AO82,WeekNumber2!$E$6:$BX$6,WeekNumber2!$E$3:$BX$3)</f>
        <v>#VALUE!</v>
      </c>
      <c r="AI82" s="115" t="e">
        <f t="shared" si="23"/>
        <v>#VALUE!</v>
      </c>
      <c r="AJ82" s="108" t="e">
        <f>LOOKUP(AL82,WeekNumber2!$BY$6:$ER$6,WeekNumber2!$BY$3:$ER$3)</f>
        <v>#VALUE!</v>
      </c>
      <c r="AK82" s="116" t="e">
        <f>CONCATENATE("Week of  ",LOOKUP(AI82,'WeeklyView (2)'!$D$93:$O$93,'WeeklyView (2)'!$D$94:$O$94)," ",DAY(AJ82)," ",YEAR(AJ82))</f>
        <v>#VALUE!</v>
      </c>
      <c r="AL82" s="109" t="e">
        <f>LOOKUP(X82,WeekNumber2!$E$3:$ER$3,WeekNumber2!$E$6:$ER$6)+AE82-53</f>
        <v>#VALUE!</v>
      </c>
      <c r="AM82" s="110" t="e">
        <f>IF(OR(AND(MONTH(AJ82)=1,DAY(AJ82)=1),AND(AJ82&lt;DATE(YEAR(AJ82)+1,MONTH(1),DAY(1)),AJ82&gt;DATE(YEAR(AJ82)+1,MONTH(1),DAY(1)-7))),"Week 1",CONCATENATE("Week ",LOOKUP(X82,WeekNumber2!$E$3:$ER$3,WeekNumber2!$E$6:$ER$6)+AE82-52))</f>
        <v>#VALUE!</v>
      </c>
      <c r="AN82" s="82" t="e">
        <f>IF(OR(AND(MONTH(V82)=1,DAY(V82)=1),AND(V82&lt;DATE(YEAR(V82)+1,MONTH(1),DAY(1)),V82&gt;DATE(YEAR(V82)+1,MONTH(1),DAY(1)-7))),"Week 1",CONCATENATE("Week ",LOOKUP(X82,WeekNumber2!$E$3:$ER$3,WeekNumber2!$E$6:$ER$6)+AE82))</f>
        <v>#VALUE!</v>
      </c>
      <c r="AO82" s="80" t="e">
        <f>LOOKUP(X82,WeekNumber2!$E$3:$ER$3,WeekNumber2!$E$6:$ER$6)+AE82</f>
        <v>#VALUE!</v>
      </c>
      <c r="AP82" s="111" t="e">
        <f>LOOKUP(X82,WeekNumber2!$E$3:$ER$3,WeekNumber2!$E$6:$ER$6)+AE82</f>
        <v>#VALUE!</v>
      </c>
    </row>
    <row r="83" spans="1:42" ht="30" customHeight="1">
      <c r="A83" s="102"/>
      <c r="B83" s="104">
        <f>IF(A83="","",LOOKUP(X83,WeekNumber2!$E$3:$ER$3,WeekNumber2!$E$5:$ER$5))</f>
      </c>
      <c r="C83" s="124"/>
      <c r="D83" s="106"/>
      <c r="E83" s="120"/>
      <c r="F83" s="122">
        <f t="shared" si="24"/>
      </c>
      <c r="G83" s="103">
        <f>IF(A83="","",IF(AND(AO83&gt;52,NOT(E83="")),AL83,IF(AND(E83="",NOT(F83="")),LOOKUP(F83,WeekNumber2!$E$3:$ER$3,WeekNumber2!$E$5:$ER$5)+AE83,IF(NOT(E83=""),LOOKUP(X83,WeekNumber2!$E$3:$ER$3,WeekNumber2!$E$5:$ER$5)+AE83,""))))</f>
      </c>
      <c r="H83" s="130"/>
      <c r="I83" s="103">
        <f ca="1" t="shared" si="22"/>
      </c>
      <c r="T83" s="97">
        <f ca="1" t="shared" si="21"/>
        <v>39409</v>
      </c>
      <c r="U83" s="84" t="e">
        <f t="shared" si="16"/>
        <v>#VALUE!</v>
      </c>
      <c r="V83" s="85">
        <f t="shared" si="17"/>
      </c>
      <c r="W83" s="88" t="e">
        <f>CONCATENATE("Week of  ",LOOKUP(U83,'WeeklyView (2)'!$D$93:$O$93,'WeeklyView (2)'!$D$94:$O$94)," ",DAY(X83)," ",YEAR(X83))</f>
        <v>#VALUE!</v>
      </c>
      <c r="X83" s="86" t="e">
        <f t="shared" si="18"/>
        <v>#VALUE!</v>
      </c>
      <c r="Y83" s="87" t="e">
        <f>IF(OR(AND(MONTH(V83)=1,DAY(V83)=1),AND(V83&lt;DATE(YEAR(V83)+1,MONTH(1),DAY(1)),V83&gt;DATE(YEAR(V83)+1,MONTH(1),DAY(1)-7))),"Week 1",CONCATENATE("Week ",LOOKUP(X83,WeekNumber2!$E$3:$ER$3,WeekNumber2!$E$5:$ER$5)))</f>
        <v>#VALUE!</v>
      </c>
      <c r="Z83"/>
      <c r="AA83"/>
      <c r="AB83"/>
      <c r="AC83"/>
      <c r="AD83" s="79" t="e">
        <f t="shared" si="19"/>
        <v>#VALUE!</v>
      </c>
      <c r="AE83" s="83">
        <f t="shared" si="20"/>
        <v>0</v>
      </c>
      <c r="AF83" s="89" t="e">
        <f>CONCATENATE("Week of  ",LOOKUP(AD83,'WeeklyView (2)'!$D$93:$O$93,'WeeklyView (2)'!$D$94:$O$94)," ",DAY(AH83))</f>
        <v>#VALUE!</v>
      </c>
      <c r="AH83" s="81" t="e">
        <f>LOOKUP(AO83,WeekNumber2!$E$6:$BX$6,WeekNumber2!$E$3:$BX$3)</f>
        <v>#VALUE!</v>
      </c>
      <c r="AI83" s="115" t="e">
        <f t="shared" si="23"/>
        <v>#VALUE!</v>
      </c>
      <c r="AJ83" s="108" t="e">
        <f>LOOKUP(AL83,WeekNumber2!$BY$6:$ER$6,WeekNumber2!$BY$3:$ER$3)</f>
        <v>#VALUE!</v>
      </c>
      <c r="AK83" s="116" t="e">
        <f>CONCATENATE("Week of  ",LOOKUP(AI83,'WeeklyView (2)'!$D$93:$O$93,'WeeklyView (2)'!$D$94:$O$94)," ",DAY(AJ83)," ",YEAR(AJ83))</f>
        <v>#VALUE!</v>
      </c>
      <c r="AL83" s="109" t="e">
        <f>LOOKUP(X83,WeekNumber2!$E$3:$ER$3,WeekNumber2!$E$6:$ER$6)+AE83-53</f>
        <v>#VALUE!</v>
      </c>
      <c r="AM83" s="110" t="e">
        <f>IF(OR(AND(MONTH(AJ83)=1,DAY(AJ83)=1),AND(AJ83&lt;DATE(YEAR(AJ83)+1,MONTH(1),DAY(1)),AJ83&gt;DATE(YEAR(AJ83)+1,MONTH(1),DAY(1)-7))),"Week 1",CONCATENATE("Week ",LOOKUP(X83,WeekNumber2!$E$3:$ER$3,WeekNumber2!$E$6:$ER$6)+AE83-52))</f>
        <v>#VALUE!</v>
      </c>
      <c r="AN83" s="82" t="e">
        <f>IF(OR(AND(MONTH(V83)=1,DAY(V83)=1),AND(V83&lt;DATE(YEAR(V83)+1,MONTH(1),DAY(1)),V83&gt;DATE(YEAR(V83)+1,MONTH(1),DAY(1)-7))),"Week 1",CONCATENATE("Week ",LOOKUP(X83,WeekNumber2!$E$3:$ER$3,WeekNumber2!$E$6:$ER$6)+AE83))</f>
        <v>#VALUE!</v>
      </c>
      <c r="AO83" s="80" t="e">
        <f>LOOKUP(X83,WeekNumber2!$E$3:$ER$3,WeekNumber2!$E$6:$ER$6)+AE83</f>
        <v>#VALUE!</v>
      </c>
      <c r="AP83" s="111" t="e">
        <f>LOOKUP(X83,WeekNumber2!$E$3:$ER$3,WeekNumber2!$E$6:$ER$6)+AE83</f>
        <v>#VALUE!</v>
      </c>
    </row>
    <row r="84" spans="1:42" ht="30" customHeight="1">
      <c r="A84" s="102"/>
      <c r="B84" s="104">
        <f>IF(A84="","",LOOKUP(X84,WeekNumber2!$E$3:$ER$3,WeekNumber2!$E$5:$ER$5))</f>
      </c>
      <c r="C84" s="124"/>
      <c r="D84" s="106"/>
      <c r="E84" s="120"/>
      <c r="F84" s="122">
        <f t="shared" si="24"/>
      </c>
      <c r="G84" s="103">
        <f>IF(A84="","",IF(AND(AO84&gt;52,NOT(E84="")),AL84,IF(AND(E84="",NOT(F84="")),LOOKUP(F84,WeekNumber2!$E$3:$ER$3,WeekNumber2!$E$5:$ER$5)+AE84,IF(NOT(E84=""),LOOKUP(X84,WeekNumber2!$E$3:$ER$3,WeekNumber2!$E$5:$ER$5)+AE84,""))))</f>
      </c>
      <c r="H84" s="130"/>
      <c r="I84" s="103">
        <f ca="1" t="shared" si="22"/>
      </c>
      <c r="T84" s="97">
        <f ca="1" t="shared" si="21"/>
        <v>39409</v>
      </c>
      <c r="U84" s="84" t="e">
        <f t="shared" si="16"/>
        <v>#VALUE!</v>
      </c>
      <c r="V84" s="85">
        <f t="shared" si="17"/>
      </c>
      <c r="W84" s="88" t="e">
        <f>CONCATENATE("Week of  ",LOOKUP(U84,'WeeklyView (2)'!$D$93:$O$93,'WeeklyView (2)'!$D$94:$O$94)," ",DAY(X84)," ",YEAR(X84))</f>
        <v>#VALUE!</v>
      </c>
      <c r="X84" s="86" t="e">
        <f t="shared" si="18"/>
        <v>#VALUE!</v>
      </c>
      <c r="Y84" s="87" t="e">
        <f>IF(OR(AND(MONTH(V84)=1,DAY(V84)=1),AND(V84&lt;DATE(YEAR(V84)+1,MONTH(1),DAY(1)),V84&gt;DATE(YEAR(V84)+1,MONTH(1),DAY(1)-7))),"Week 1",CONCATENATE("Week ",LOOKUP(X84,WeekNumber2!$E$3:$ER$3,WeekNumber2!$E$5:$ER$5)))</f>
        <v>#VALUE!</v>
      </c>
      <c r="Z84"/>
      <c r="AA84"/>
      <c r="AB84"/>
      <c r="AC84"/>
      <c r="AD84" s="79" t="e">
        <f t="shared" si="19"/>
        <v>#VALUE!</v>
      </c>
      <c r="AE84" s="83">
        <f t="shared" si="20"/>
        <v>0</v>
      </c>
      <c r="AF84" s="89" t="e">
        <f>CONCATENATE("Week of  ",LOOKUP(AD84,'WeeklyView (2)'!$D$93:$O$93,'WeeklyView (2)'!$D$94:$O$94)," ",DAY(AH84))</f>
        <v>#VALUE!</v>
      </c>
      <c r="AH84" s="81" t="e">
        <f>LOOKUP(AO84,WeekNumber2!$E$6:$BX$6,WeekNumber2!$E$3:$BX$3)</f>
        <v>#VALUE!</v>
      </c>
      <c r="AI84" s="115" t="e">
        <f t="shared" si="23"/>
        <v>#VALUE!</v>
      </c>
      <c r="AJ84" s="108" t="e">
        <f>LOOKUP(AL84,WeekNumber2!$BY$6:$ER$6,WeekNumber2!$BY$3:$ER$3)</f>
        <v>#VALUE!</v>
      </c>
      <c r="AK84" s="116" t="e">
        <f>CONCATENATE("Week of  ",LOOKUP(AI84,'WeeklyView (2)'!$D$93:$O$93,'WeeklyView (2)'!$D$94:$O$94)," ",DAY(AJ84)," ",YEAR(AJ84))</f>
        <v>#VALUE!</v>
      </c>
      <c r="AL84" s="109" t="e">
        <f>LOOKUP(X84,WeekNumber2!$E$3:$ER$3,WeekNumber2!$E$6:$ER$6)+AE84-53</f>
        <v>#VALUE!</v>
      </c>
      <c r="AM84" s="110" t="e">
        <f>IF(OR(AND(MONTH(AJ84)=1,DAY(AJ84)=1),AND(AJ84&lt;DATE(YEAR(AJ84)+1,MONTH(1),DAY(1)),AJ84&gt;DATE(YEAR(AJ84)+1,MONTH(1),DAY(1)-7))),"Week 1",CONCATENATE("Week ",LOOKUP(X84,WeekNumber2!$E$3:$ER$3,WeekNumber2!$E$6:$ER$6)+AE84-52))</f>
        <v>#VALUE!</v>
      </c>
      <c r="AN84" s="82" t="e">
        <f>IF(OR(AND(MONTH(V84)=1,DAY(V84)=1),AND(V84&lt;DATE(YEAR(V84)+1,MONTH(1),DAY(1)),V84&gt;DATE(YEAR(V84)+1,MONTH(1),DAY(1)-7))),"Week 1",CONCATENATE("Week ",LOOKUP(X84,WeekNumber2!$E$3:$ER$3,WeekNumber2!$E$6:$ER$6)+AE84))</f>
        <v>#VALUE!</v>
      </c>
      <c r="AO84" s="80" t="e">
        <f>LOOKUP(X84,WeekNumber2!$E$3:$ER$3,WeekNumber2!$E$6:$ER$6)+AE84</f>
        <v>#VALUE!</v>
      </c>
      <c r="AP84" s="111" t="e">
        <f>LOOKUP(X84,WeekNumber2!$E$3:$ER$3,WeekNumber2!$E$6:$ER$6)+AE84</f>
        <v>#VALUE!</v>
      </c>
    </row>
    <row r="85" spans="1:42" ht="30" customHeight="1">
      <c r="A85" s="102"/>
      <c r="B85" s="104">
        <f>IF(A85="","",LOOKUP(X85,WeekNumber2!$E$3:$ER$3,WeekNumber2!$E$5:$ER$5))</f>
      </c>
      <c r="C85" s="124"/>
      <c r="D85" s="106"/>
      <c r="E85" s="120"/>
      <c r="F85" s="122">
        <f t="shared" si="24"/>
      </c>
      <c r="G85" s="103">
        <f>IF(A85="","",IF(AND(AO85&gt;52,NOT(E85="")),AL85,IF(AND(E85="",NOT(F85="")),LOOKUP(F85,WeekNumber2!$E$3:$ER$3,WeekNumber2!$E$5:$ER$5)+AE85,IF(NOT(E85=""),LOOKUP(X85,WeekNumber2!$E$3:$ER$3,WeekNumber2!$E$5:$ER$5)+AE85,""))))</f>
      </c>
      <c r="H85" s="130"/>
      <c r="I85" s="103">
        <f ca="1" t="shared" si="22"/>
      </c>
      <c r="T85" s="97">
        <f ca="1" t="shared" si="21"/>
        <v>39409</v>
      </c>
      <c r="U85" s="84" t="e">
        <f t="shared" si="16"/>
        <v>#VALUE!</v>
      </c>
      <c r="V85" s="85">
        <f t="shared" si="17"/>
      </c>
      <c r="W85" s="88" t="e">
        <f>CONCATENATE("Week of  ",LOOKUP(U85,'WeeklyView (2)'!$D$93:$O$93,'WeeklyView (2)'!$D$94:$O$94)," ",DAY(X85)," ",YEAR(X85))</f>
        <v>#VALUE!</v>
      </c>
      <c r="X85" s="86" t="e">
        <f t="shared" si="18"/>
        <v>#VALUE!</v>
      </c>
      <c r="Y85" s="87" t="e">
        <f>IF(OR(AND(MONTH(V85)=1,DAY(V85)=1),AND(V85&lt;DATE(YEAR(V85)+1,MONTH(1),DAY(1)),V85&gt;DATE(YEAR(V85)+1,MONTH(1),DAY(1)-7))),"Week 1",CONCATENATE("Week ",LOOKUP(X85,WeekNumber2!$E$3:$ER$3,WeekNumber2!$E$5:$ER$5)))</f>
        <v>#VALUE!</v>
      </c>
      <c r="Z85"/>
      <c r="AA85"/>
      <c r="AB85"/>
      <c r="AC85"/>
      <c r="AD85" s="79" t="e">
        <f t="shared" si="19"/>
        <v>#VALUE!</v>
      </c>
      <c r="AE85" s="83">
        <f t="shared" si="20"/>
        <v>0</v>
      </c>
      <c r="AF85" s="89" t="e">
        <f>CONCATENATE("Week of  ",LOOKUP(AD85,'WeeklyView (2)'!$D$93:$O$93,'WeeklyView (2)'!$D$94:$O$94)," ",DAY(AH85))</f>
        <v>#VALUE!</v>
      </c>
      <c r="AH85" s="81" t="e">
        <f>LOOKUP(AO85,WeekNumber2!$E$6:$BX$6,WeekNumber2!$E$3:$BX$3)</f>
        <v>#VALUE!</v>
      </c>
      <c r="AI85" s="115" t="e">
        <f t="shared" si="23"/>
        <v>#VALUE!</v>
      </c>
      <c r="AJ85" s="108" t="e">
        <f>LOOKUP(AL85,WeekNumber2!$BY$6:$ER$6,WeekNumber2!$BY$3:$ER$3)</f>
        <v>#VALUE!</v>
      </c>
      <c r="AK85" s="116" t="e">
        <f>CONCATENATE("Week of  ",LOOKUP(AI85,'WeeklyView (2)'!$D$93:$O$93,'WeeklyView (2)'!$D$94:$O$94)," ",DAY(AJ85)," ",YEAR(AJ85))</f>
        <v>#VALUE!</v>
      </c>
      <c r="AL85" s="109" t="e">
        <f>LOOKUP(X85,WeekNumber2!$E$3:$ER$3,WeekNumber2!$E$6:$ER$6)+AE85-53</f>
        <v>#VALUE!</v>
      </c>
      <c r="AM85" s="110" t="e">
        <f>IF(OR(AND(MONTH(AJ85)=1,DAY(AJ85)=1),AND(AJ85&lt;DATE(YEAR(AJ85)+1,MONTH(1),DAY(1)),AJ85&gt;DATE(YEAR(AJ85)+1,MONTH(1),DAY(1)-7))),"Week 1",CONCATENATE("Week ",LOOKUP(X85,WeekNumber2!$E$3:$ER$3,WeekNumber2!$E$6:$ER$6)+AE85-52))</f>
        <v>#VALUE!</v>
      </c>
      <c r="AN85" s="82" t="e">
        <f>IF(OR(AND(MONTH(V85)=1,DAY(V85)=1),AND(V85&lt;DATE(YEAR(V85)+1,MONTH(1),DAY(1)),V85&gt;DATE(YEAR(V85)+1,MONTH(1),DAY(1)-7))),"Week 1",CONCATENATE("Week ",LOOKUP(X85,WeekNumber2!$E$3:$ER$3,WeekNumber2!$E$6:$ER$6)+AE85))</f>
        <v>#VALUE!</v>
      </c>
      <c r="AO85" s="80" t="e">
        <f>LOOKUP(X85,WeekNumber2!$E$3:$ER$3,WeekNumber2!$E$6:$ER$6)+AE85</f>
        <v>#VALUE!</v>
      </c>
      <c r="AP85" s="111" t="e">
        <f>LOOKUP(X85,WeekNumber2!$E$3:$ER$3,WeekNumber2!$E$6:$ER$6)+AE85</f>
        <v>#VALUE!</v>
      </c>
    </row>
    <row r="86" spans="1:42" ht="30" customHeight="1">
      <c r="A86" s="102"/>
      <c r="B86" s="104">
        <f>IF(A86="","",LOOKUP(X86,WeekNumber2!$E$3:$ER$3,WeekNumber2!$E$5:$ER$5))</f>
      </c>
      <c r="C86" s="124"/>
      <c r="D86" s="106"/>
      <c r="E86" s="120"/>
      <c r="F86" s="122">
        <f t="shared" si="24"/>
      </c>
      <c r="G86" s="103">
        <f>IF(A86="","",IF(AND(AO86&gt;52,NOT(E86="")),AL86,IF(AND(E86="",NOT(F86="")),LOOKUP(F86,WeekNumber2!$E$3:$ER$3,WeekNumber2!$E$5:$ER$5)+AE86,IF(NOT(E86=""),LOOKUP(X86,WeekNumber2!$E$3:$ER$3,WeekNumber2!$E$5:$ER$5)+AE86,""))))</f>
      </c>
      <c r="H86" s="130"/>
      <c r="I86" s="103">
        <f ca="1" t="shared" si="22"/>
      </c>
      <c r="T86" s="97">
        <f ca="1" t="shared" si="21"/>
        <v>39409</v>
      </c>
      <c r="U86" s="84" t="e">
        <f t="shared" si="16"/>
        <v>#VALUE!</v>
      </c>
      <c r="V86" s="85">
        <f t="shared" si="17"/>
      </c>
      <c r="W86" s="88" t="e">
        <f>CONCATENATE("Week of  ",LOOKUP(U86,'WeeklyView (2)'!$D$93:$O$93,'WeeklyView (2)'!$D$94:$O$94)," ",DAY(X86)," ",YEAR(X86))</f>
        <v>#VALUE!</v>
      </c>
      <c r="X86" s="86" t="e">
        <f t="shared" si="18"/>
        <v>#VALUE!</v>
      </c>
      <c r="Y86" s="87" t="e">
        <f>IF(OR(AND(MONTH(V86)=1,DAY(V86)=1),AND(V86&lt;DATE(YEAR(V86)+1,MONTH(1),DAY(1)),V86&gt;DATE(YEAR(V86)+1,MONTH(1),DAY(1)-7))),"Week 1",CONCATENATE("Week ",LOOKUP(X86,WeekNumber2!$E$3:$ER$3,WeekNumber2!$E$5:$ER$5)))</f>
        <v>#VALUE!</v>
      </c>
      <c r="Z86"/>
      <c r="AA86"/>
      <c r="AB86"/>
      <c r="AC86"/>
      <c r="AD86" s="79" t="e">
        <f t="shared" si="19"/>
        <v>#VALUE!</v>
      </c>
      <c r="AE86" s="83">
        <f t="shared" si="20"/>
        <v>0</v>
      </c>
      <c r="AF86" s="89" t="e">
        <f>CONCATENATE("Week of  ",LOOKUP(AD86,'WeeklyView (2)'!$D$93:$O$93,'WeeklyView (2)'!$D$94:$O$94)," ",DAY(AH86))</f>
        <v>#VALUE!</v>
      </c>
      <c r="AH86" s="81" t="e">
        <f>LOOKUP(AO86,WeekNumber2!$E$6:$BX$6,WeekNumber2!$E$3:$BX$3)</f>
        <v>#VALUE!</v>
      </c>
      <c r="AI86" s="115" t="e">
        <f t="shared" si="23"/>
        <v>#VALUE!</v>
      </c>
      <c r="AJ86" s="108" t="e">
        <f>LOOKUP(AL86,WeekNumber2!$BY$6:$ER$6,WeekNumber2!$BY$3:$ER$3)</f>
        <v>#VALUE!</v>
      </c>
      <c r="AK86" s="116" t="e">
        <f>CONCATENATE("Week of  ",LOOKUP(AI86,'WeeklyView (2)'!$D$93:$O$93,'WeeklyView (2)'!$D$94:$O$94)," ",DAY(AJ86)," ",YEAR(AJ86))</f>
        <v>#VALUE!</v>
      </c>
      <c r="AL86" s="109" t="e">
        <f>LOOKUP(X86,WeekNumber2!$E$3:$ER$3,WeekNumber2!$E$6:$ER$6)+AE86-53</f>
        <v>#VALUE!</v>
      </c>
      <c r="AM86" s="110" t="e">
        <f>IF(OR(AND(MONTH(AJ86)=1,DAY(AJ86)=1),AND(AJ86&lt;DATE(YEAR(AJ86)+1,MONTH(1),DAY(1)),AJ86&gt;DATE(YEAR(AJ86)+1,MONTH(1),DAY(1)-7))),"Week 1",CONCATENATE("Week ",LOOKUP(X86,WeekNumber2!$E$3:$ER$3,WeekNumber2!$E$6:$ER$6)+AE86-52))</f>
        <v>#VALUE!</v>
      </c>
      <c r="AN86" s="82" t="e">
        <f>IF(OR(AND(MONTH(V86)=1,DAY(V86)=1),AND(V86&lt;DATE(YEAR(V86)+1,MONTH(1),DAY(1)),V86&gt;DATE(YEAR(V86)+1,MONTH(1),DAY(1)-7))),"Week 1",CONCATENATE("Week ",LOOKUP(X86,WeekNumber2!$E$3:$ER$3,WeekNumber2!$E$6:$ER$6)+AE86))</f>
        <v>#VALUE!</v>
      </c>
      <c r="AO86" s="80" t="e">
        <f>LOOKUP(X86,WeekNumber2!$E$3:$ER$3,WeekNumber2!$E$6:$ER$6)+AE86</f>
        <v>#VALUE!</v>
      </c>
      <c r="AP86" s="111" t="e">
        <f>LOOKUP(X86,WeekNumber2!$E$3:$ER$3,WeekNumber2!$E$6:$ER$6)+AE86</f>
        <v>#VALUE!</v>
      </c>
    </row>
    <row r="87" spans="1:42" ht="30" customHeight="1">
      <c r="A87" s="102"/>
      <c r="B87" s="104">
        <f>IF(A87="","",LOOKUP(X87,WeekNumber2!$E$3:$ER$3,WeekNumber2!$E$5:$ER$5))</f>
      </c>
      <c r="C87" s="124"/>
      <c r="D87" s="106"/>
      <c r="E87" s="120"/>
      <c r="F87" s="122">
        <f t="shared" si="24"/>
      </c>
      <c r="G87" s="103">
        <f>IF(A87="","",IF(AND(AO87&gt;52,NOT(E87="")),AL87,IF(AND(E87="",NOT(F87="")),LOOKUP(F87,WeekNumber2!$E$3:$ER$3,WeekNumber2!$E$5:$ER$5)+AE87,IF(NOT(E87=""),LOOKUP(X87,WeekNumber2!$E$3:$ER$3,WeekNumber2!$E$5:$ER$5)+AE87,""))))</f>
      </c>
      <c r="H87" s="130"/>
      <c r="I87" s="103">
        <f ca="1" t="shared" si="22"/>
      </c>
      <c r="T87" s="97">
        <f ca="1" t="shared" si="21"/>
        <v>39409</v>
      </c>
      <c r="U87" s="84" t="e">
        <f t="shared" si="16"/>
        <v>#VALUE!</v>
      </c>
      <c r="V87" s="85">
        <f t="shared" si="17"/>
      </c>
      <c r="W87" s="88" t="e">
        <f>CONCATENATE("Week of  ",LOOKUP(U87,'WeeklyView (2)'!$D$93:$O$93,'WeeklyView (2)'!$D$94:$O$94)," ",DAY(X87)," ",YEAR(X87))</f>
        <v>#VALUE!</v>
      </c>
      <c r="X87" s="86" t="e">
        <f t="shared" si="18"/>
        <v>#VALUE!</v>
      </c>
      <c r="Y87" s="87" t="e">
        <f>IF(OR(AND(MONTH(V87)=1,DAY(V87)=1),AND(V87&lt;DATE(YEAR(V87)+1,MONTH(1),DAY(1)),V87&gt;DATE(YEAR(V87)+1,MONTH(1),DAY(1)-7))),"Week 1",CONCATENATE("Week ",LOOKUP(X87,WeekNumber2!$E$3:$ER$3,WeekNumber2!$E$5:$ER$5)))</f>
        <v>#VALUE!</v>
      </c>
      <c r="Z87"/>
      <c r="AA87"/>
      <c r="AB87"/>
      <c r="AC87"/>
      <c r="AD87" s="79" t="e">
        <f t="shared" si="19"/>
        <v>#VALUE!</v>
      </c>
      <c r="AE87" s="83">
        <f t="shared" si="20"/>
        <v>0</v>
      </c>
      <c r="AF87" s="89" t="e">
        <f>CONCATENATE("Week of  ",LOOKUP(AD87,'WeeklyView (2)'!$D$93:$O$93,'WeeklyView (2)'!$D$94:$O$94)," ",DAY(AH87))</f>
        <v>#VALUE!</v>
      </c>
      <c r="AH87" s="81" t="e">
        <f>LOOKUP(AO87,WeekNumber2!$E$6:$BX$6,WeekNumber2!$E$3:$BX$3)</f>
        <v>#VALUE!</v>
      </c>
      <c r="AI87" s="115" t="e">
        <f t="shared" si="23"/>
        <v>#VALUE!</v>
      </c>
      <c r="AJ87" s="108" t="e">
        <f>LOOKUP(AL87,WeekNumber2!$BY$6:$ER$6,WeekNumber2!$BY$3:$ER$3)</f>
        <v>#VALUE!</v>
      </c>
      <c r="AK87" s="116" t="e">
        <f>CONCATENATE("Week of  ",LOOKUP(AI87,'WeeklyView (2)'!$D$93:$O$93,'WeeklyView (2)'!$D$94:$O$94)," ",DAY(AJ87)," ",YEAR(AJ87))</f>
        <v>#VALUE!</v>
      </c>
      <c r="AL87" s="109" t="e">
        <f>LOOKUP(X87,WeekNumber2!$E$3:$ER$3,WeekNumber2!$E$6:$ER$6)+AE87-53</f>
        <v>#VALUE!</v>
      </c>
      <c r="AM87" s="110" t="e">
        <f>IF(OR(AND(MONTH(AJ87)=1,DAY(AJ87)=1),AND(AJ87&lt;DATE(YEAR(AJ87)+1,MONTH(1),DAY(1)),AJ87&gt;DATE(YEAR(AJ87)+1,MONTH(1),DAY(1)-7))),"Week 1",CONCATENATE("Week ",LOOKUP(X87,WeekNumber2!$E$3:$ER$3,WeekNumber2!$E$6:$ER$6)+AE87-52))</f>
        <v>#VALUE!</v>
      </c>
      <c r="AN87" s="82" t="e">
        <f>IF(OR(AND(MONTH(V87)=1,DAY(V87)=1),AND(V87&lt;DATE(YEAR(V87)+1,MONTH(1),DAY(1)),V87&gt;DATE(YEAR(V87)+1,MONTH(1),DAY(1)-7))),"Week 1",CONCATENATE("Week ",LOOKUP(X87,WeekNumber2!$E$3:$ER$3,WeekNumber2!$E$6:$ER$6)+AE87))</f>
        <v>#VALUE!</v>
      </c>
      <c r="AO87" s="80" t="e">
        <f>LOOKUP(X87,WeekNumber2!$E$3:$ER$3,WeekNumber2!$E$6:$ER$6)+AE87</f>
        <v>#VALUE!</v>
      </c>
      <c r="AP87" s="111" t="e">
        <f>LOOKUP(X87,WeekNumber2!$E$3:$ER$3,WeekNumber2!$E$6:$ER$6)+AE87</f>
        <v>#VALUE!</v>
      </c>
    </row>
    <row r="88" spans="1:42" ht="30" customHeight="1">
      <c r="A88" s="102"/>
      <c r="B88" s="104">
        <f>IF(A88="","",LOOKUP(X88,WeekNumber2!$E$3:$ER$3,WeekNumber2!$E$5:$ER$5))</f>
      </c>
      <c r="C88" s="124"/>
      <c r="D88" s="106"/>
      <c r="E88" s="120"/>
      <c r="F88" s="122">
        <f t="shared" si="24"/>
      </c>
      <c r="G88" s="103">
        <f>IF(A88="","",IF(AND(AO88&gt;52,NOT(E88="")),AL88,IF(AND(E88="",NOT(F88="")),LOOKUP(F88,WeekNumber2!$E$3:$ER$3,WeekNumber2!$E$5:$ER$5)+AE88,IF(NOT(E88=""),LOOKUP(X88,WeekNumber2!$E$3:$ER$3,WeekNumber2!$E$5:$ER$5)+AE88,""))))</f>
      </c>
      <c r="H88" s="130"/>
      <c r="I88" s="103">
        <f ca="1" t="shared" si="22"/>
      </c>
      <c r="T88" s="97">
        <f ca="1" t="shared" si="21"/>
        <v>39409</v>
      </c>
      <c r="U88" s="84" t="e">
        <f t="shared" si="16"/>
        <v>#VALUE!</v>
      </c>
      <c r="V88" s="85">
        <f t="shared" si="17"/>
      </c>
      <c r="W88" s="88" t="e">
        <f>CONCATENATE("Week of  ",LOOKUP(U88,'WeeklyView (2)'!$D$93:$O$93,'WeeklyView (2)'!$D$94:$O$94)," ",DAY(X88)," ",YEAR(X88))</f>
        <v>#VALUE!</v>
      </c>
      <c r="X88" s="86" t="e">
        <f t="shared" si="18"/>
        <v>#VALUE!</v>
      </c>
      <c r="Y88" s="87" t="e">
        <f>IF(OR(AND(MONTH(V88)=1,DAY(V88)=1),AND(V88&lt;DATE(YEAR(V88)+1,MONTH(1),DAY(1)),V88&gt;DATE(YEAR(V88)+1,MONTH(1),DAY(1)-7))),"Week 1",CONCATENATE("Week ",LOOKUP(X88,WeekNumber2!$E$3:$ER$3,WeekNumber2!$E$5:$ER$5)))</f>
        <v>#VALUE!</v>
      </c>
      <c r="Z88"/>
      <c r="AA88"/>
      <c r="AB88"/>
      <c r="AC88"/>
      <c r="AD88" s="79" t="e">
        <f t="shared" si="19"/>
        <v>#VALUE!</v>
      </c>
      <c r="AE88" s="83">
        <f t="shared" si="20"/>
        <v>0</v>
      </c>
      <c r="AF88" s="89" t="e">
        <f>CONCATENATE("Week of  ",LOOKUP(AD88,'WeeklyView (2)'!$D$93:$O$93,'WeeklyView (2)'!$D$94:$O$94)," ",DAY(AH88))</f>
        <v>#VALUE!</v>
      </c>
      <c r="AH88" s="81" t="e">
        <f>LOOKUP(AO88,WeekNumber2!$E$6:$BX$6,WeekNumber2!$E$3:$BX$3)</f>
        <v>#VALUE!</v>
      </c>
      <c r="AI88" s="115" t="e">
        <f t="shared" si="23"/>
        <v>#VALUE!</v>
      </c>
      <c r="AJ88" s="108" t="e">
        <f>LOOKUP(AL88,WeekNumber2!$BY$6:$ER$6,WeekNumber2!$BY$3:$ER$3)</f>
        <v>#VALUE!</v>
      </c>
      <c r="AK88" s="116" t="e">
        <f>CONCATENATE("Week of  ",LOOKUP(AI88,'WeeklyView (2)'!$D$93:$O$93,'WeeklyView (2)'!$D$94:$O$94)," ",DAY(AJ88)," ",YEAR(AJ88))</f>
        <v>#VALUE!</v>
      </c>
      <c r="AL88" s="109" t="e">
        <f>LOOKUP(X88,WeekNumber2!$E$3:$ER$3,WeekNumber2!$E$6:$ER$6)+AE88-53</f>
        <v>#VALUE!</v>
      </c>
      <c r="AM88" s="110" t="e">
        <f>IF(OR(AND(MONTH(AJ88)=1,DAY(AJ88)=1),AND(AJ88&lt;DATE(YEAR(AJ88)+1,MONTH(1),DAY(1)),AJ88&gt;DATE(YEAR(AJ88)+1,MONTH(1),DAY(1)-7))),"Week 1",CONCATENATE("Week ",LOOKUP(X88,WeekNumber2!$E$3:$ER$3,WeekNumber2!$E$6:$ER$6)+AE88-52))</f>
        <v>#VALUE!</v>
      </c>
      <c r="AN88" s="82" t="e">
        <f>IF(OR(AND(MONTH(V88)=1,DAY(V88)=1),AND(V88&lt;DATE(YEAR(V88)+1,MONTH(1),DAY(1)),V88&gt;DATE(YEAR(V88)+1,MONTH(1),DAY(1)-7))),"Week 1",CONCATENATE("Week ",LOOKUP(X88,WeekNumber2!$E$3:$ER$3,WeekNumber2!$E$6:$ER$6)+AE88))</f>
        <v>#VALUE!</v>
      </c>
      <c r="AO88" s="80" t="e">
        <f>LOOKUP(X88,WeekNumber2!$E$3:$ER$3,WeekNumber2!$E$6:$ER$6)+AE88</f>
        <v>#VALUE!</v>
      </c>
      <c r="AP88" s="111" t="e">
        <f>LOOKUP(X88,WeekNumber2!$E$3:$ER$3,WeekNumber2!$E$6:$ER$6)+AE88</f>
        <v>#VALUE!</v>
      </c>
    </row>
    <row r="89" spans="1:42" ht="30" customHeight="1">
      <c r="A89" s="102"/>
      <c r="B89" s="104">
        <f>IF(A89="","",LOOKUP(X89,WeekNumber2!$E$3:$ER$3,WeekNumber2!$E$5:$ER$5))</f>
      </c>
      <c r="C89" s="124"/>
      <c r="D89" s="106"/>
      <c r="E89" s="120"/>
      <c r="F89" s="122">
        <f t="shared" si="24"/>
      </c>
      <c r="G89" s="103">
        <f>IF(A89="","",IF(AND(AO89&gt;52,NOT(E89="")),AL89,IF(AND(E89="",NOT(F89="")),LOOKUP(F89,WeekNumber2!$E$3:$ER$3,WeekNumber2!$E$5:$ER$5)+AE89,IF(NOT(E89=""),LOOKUP(X89,WeekNumber2!$E$3:$ER$3,WeekNumber2!$E$5:$ER$5)+AE89,""))))</f>
      </c>
      <c r="H89" s="130"/>
      <c r="I89" s="103">
        <f ca="1" t="shared" si="22"/>
      </c>
      <c r="T89" s="97">
        <f ca="1" t="shared" si="21"/>
        <v>39409</v>
      </c>
      <c r="U89" s="84" t="e">
        <f t="shared" si="16"/>
        <v>#VALUE!</v>
      </c>
      <c r="V89" s="85">
        <f t="shared" si="17"/>
      </c>
      <c r="W89" s="88" t="e">
        <f>CONCATENATE("Week of  ",LOOKUP(U89,'WeeklyView (2)'!$D$93:$O$93,'WeeklyView (2)'!$D$94:$O$94)," ",DAY(X89)," ",YEAR(X89))</f>
        <v>#VALUE!</v>
      </c>
      <c r="X89" s="86" t="e">
        <f t="shared" si="18"/>
        <v>#VALUE!</v>
      </c>
      <c r="Y89" s="87" t="e">
        <f>IF(OR(AND(MONTH(V89)=1,DAY(V89)=1),AND(V89&lt;DATE(YEAR(V89)+1,MONTH(1),DAY(1)),V89&gt;DATE(YEAR(V89)+1,MONTH(1),DAY(1)-7))),"Week 1",CONCATENATE("Week ",LOOKUP(X89,WeekNumber2!$E$3:$ER$3,WeekNumber2!$E$5:$ER$5)))</f>
        <v>#VALUE!</v>
      </c>
      <c r="Z89"/>
      <c r="AA89"/>
      <c r="AB89"/>
      <c r="AC89"/>
      <c r="AD89" s="79" t="e">
        <f t="shared" si="19"/>
        <v>#VALUE!</v>
      </c>
      <c r="AE89" s="83">
        <f t="shared" si="20"/>
        <v>0</v>
      </c>
      <c r="AF89" s="89" t="e">
        <f>CONCATENATE("Week of  ",LOOKUP(AD89,'WeeklyView (2)'!$D$93:$O$93,'WeeklyView (2)'!$D$94:$O$94)," ",DAY(AH89))</f>
        <v>#VALUE!</v>
      </c>
      <c r="AH89" s="81" t="e">
        <f>LOOKUP(AO89,WeekNumber2!$E$6:$BX$6,WeekNumber2!$E$3:$BX$3)</f>
        <v>#VALUE!</v>
      </c>
      <c r="AI89" s="115" t="e">
        <f t="shared" si="23"/>
        <v>#VALUE!</v>
      </c>
      <c r="AJ89" s="108" t="e">
        <f>LOOKUP(AL89,WeekNumber2!$BY$6:$ER$6,WeekNumber2!$BY$3:$ER$3)</f>
        <v>#VALUE!</v>
      </c>
      <c r="AK89" s="116" t="e">
        <f>CONCATENATE("Week of  ",LOOKUP(AI89,'WeeklyView (2)'!$D$93:$O$93,'WeeklyView (2)'!$D$94:$O$94)," ",DAY(AJ89)," ",YEAR(AJ89))</f>
        <v>#VALUE!</v>
      </c>
      <c r="AL89" s="109" t="e">
        <f>LOOKUP(X89,WeekNumber2!$E$3:$ER$3,WeekNumber2!$E$6:$ER$6)+AE89-53</f>
        <v>#VALUE!</v>
      </c>
      <c r="AM89" s="110" t="e">
        <f>IF(OR(AND(MONTH(AJ89)=1,DAY(AJ89)=1),AND(AJ89&lt;DATE(YEAR(AJ89)+1,MONTH(1),DAY(1)),AJ89&gt;DATE(YEAR(AJ89)+1,MONTH(1),DAY(1)-7))),"Week 1",CONCATENATE("Week ",LOOKUP(X89,WeekNumber2!$E$3:$ER$3,WeekNumber2!$E$6:$ER$6)+AE89-52))</f>
        <v>#VALUE!</v>
      </c>
      <c r="AN89" s="82" t="e">
        <f>IF(OR(AND(MONTH(V89)=1,DAY(V89)=1),AND(V89&lt;DATE(YEAR(V89)+1,MONTH(1),DAY(1)),V89&gt;DATE(YEAR(V89)+1,MONTH(1),DAY(1)-7))),"Week 1",CONCATENATE("Week ",LOOKUP(X89,WeekNumber2!$E$3:$ER$3,WeekNumber2!$E$6:$ER$6)+AE89))</f>
        <v>#VALUE!</v>
      </c>
      <c r="AO89" s="80" t="e">
        <f>LOOKUP(X89,WeekNumber2!$E$3:$ER$3,WeekNumber2!$E$6:$ER$6)+AE89</f>
        <v>#VALUE!</v>
      </c>
      <c r="AP89" s="111" t="e">
        <f>LOOKUP(X89,WeekNumber2!$E$3:$ER$3,WeekNumber2!$E$6:$ER$6)+AE89</f>
        <v>#VALUE!</v>
      </c>
    </row>
    <row r="90" spans="1:42" ht="30" customHeight="1">
      <c r="A90" s="102"/>
      <c r="B90" s="104">
        <f>IF(A90="","",LOOKUP(X90,WeekNumber2!$E$3:$ER$3,WeekNumber2!$E$5:$ER$5))</f>
      </c>
      <c r="C90" s="124"/>
      <c r="D90" s="106"/>
      <c r="E90" s="120"/>
      <c r="F90" s="122">
        <f t="shared" si="24"/>
      </c>
      <c r="G90" s="103">
        <f>IF(A90="","",IF(AND(AO90&gt;52,NOT(E90="")),AL90,IF(AND(E90="",NOT(F90="")),LOOKUP(F90,WeekNumber2!$E$3:$ER$3,WeekNumber2!$E$5:$ER$5)+AE90,IF(NOT(E90=""),LOOKUP(X90,WeekNumber2!$E$3:$ER$3,WeekNumber2!$E$5:$ER$5)+AE90,""))))</f>
      </c>
      <c r="H90" s="130"/>
      <c r="I90" s="103">
        <f ca="1" t="shared" si="22"/>
      </c>
      <c r="T90" s="97">
        <f ca="1" t="shared" si="21"/>
        <v>39409</v>
      </c>
      <c r="U90" s="84" t="e">
        <f t="shared" si="16"/>
        <v>#VALUE!</v>
      </c>
      <c r="V90" s="85">
        <f t="shared" si="17"/>
      </c>
      <c r="W90" s="88" t="e">
        <f>CONCATENATE("Week of  ",LOOKUP(U90,'WeeklyView (2)'!$D$93:$O$93,'WeeklyView (2)'!$D$94:$O$94)," ",DAY(X90)," ",YEAR(X90))</f>
        <v>#VALUE!</v>
      </c>
      <c r="X90" s="86" t="e">
        <f t="shared" si="18"/>
        <v>#VALUE!</v>
      </c>
      <c r="Y90" s="87" t="e">
        <f>IF(OR(AND(MONTH(V90)=1,DAY(V90)=1),AND(V90&lt;DATE(YEAR(V90)+1,MONTH(1),DAY(1)),V90&gt;DATE(YEAR(V90)+1,MONTH(1),DAY(1)-7))),"Week 1",CONCATENATE("Week ",LOOKUP(X90,WeekNumber2!$E$3:$ER$3,WeekNumber2!$E$5:$ER$5)))</f>
        <v>#VALUE!</v>
      </c>
      <c r="Z90"/>
      <c r="AA90"/>
      <c r="AB90"/>
      <c r="AC90"/>
      <c r="AD90" s="79" t="e">
        <f t="shared" si="19"/>
        <v>#VALUE!</v>
      </c>
      <c r="AE90" s="83">
        <f t="shared" si="20"/>
        <v>0</v>
      </c>
      <c r="AF90" s="89" t="e">
        <f>CONCATENATE("Week of  ",LOOKUP(AD90,'WeeklyView (2)'!$D$93:$O$93,'WeeklyView (2)'!$D$94:$O$94)," ",DAY(AH90))</f>
        <v>#VALUE!</v>
      </c>
      <c r="AH90" s="81" t="e">
        <f>LOOKUP(AO90,WeekNumber2!$E$6:$BX$6,WeekNumber2!$E$3:$BX$3)</f>
        <v>#VALUE!</v>
      </c>
      <c r="AI90" s="115" t="e">
        <f t="shared" si="23"/>
        <v>#VALUE!</v>
      </c>
      <c r="AJ90" s="108" t="e">
        <f>LOOKUP(AL90,WeekNumber2!$BY$6:$ER$6,WeekNumber2!$BY$3:$ER$3)</f>
        <v>#VALUE!</v>
      </c>
      <c r="AK90" s="116" t="e">
        <f>CONCATENATE("Week of  ",LOOKUP(AI90,'WeeklyView (2)'!$D$93:$O$93,'WeeklyView (2)'!$D$94:$O$94)," ",DAY(AJ90)," ",YEAR(AJ90))</f>
        <v>#VALUE!</v>
      </c>
      <c r="AL90" s="109" t="e">
        <f>LOOKUP(X90,WeekNumber2!$E$3:$ER$3,WeekNumber2!$E$6:$ER$6)+AE90-53</f>
        <v>#VALUE!</v>
      </c>
      <c r="AM90" s="110" t="e">
        <f>IF(OR(AND(MONTH(AJ90)=1,DAY(AJ90)=1),AND(AJ90&lt;DATE(YEAR(AJ90)+1,MONTH(1),DAY(1)),AJ90&gt;DATE(YEAR(AJ90)+1,MONTH(1),DAY(1)-7))),"Week 1",CONCATENATE("Week ",LOOKUP(X90,WeekNumber2!$E$3:$ER$3,WeekNumber2!$E$6:$ER$6)+AE90-52))</f>
        <v>#VALUE!</v>
      </c>
      <c r="AN90" s="82" t="e">
        <f>IF(OR(AND(MONTH(V90)=1,DAY(V90)=1),AND(V90&lt;DATE(YEAR(V90)+1,MONTH(1),DAY(1)),V90&gt;DATE(YEAR(V90)+1,MONTH(1),DAY(1)-7))),"Week 1",CONCATENATE("Week ",LOOKUP(X90,WeekNumber2!$E$3:$ER$3,WeekNumber2!$E$6:$ER$6)+AE90))</f>
        <v>#VALUE!</v>
      </c>
      <c r="AO90" s="80" t="e">
        <f>LOOKUP(X90,WeekNumber2!$E$3:$ER$3,WeekNumber2!$E$6:$ER$6)+AE90</f>
        <v>#VALUE!</v>
      </c>
      <c r="AP90" s="111" t="e">
        <f>LOOKUP(X90,WeekNumber2!$E$3:$ER$3,WeekNumber2!$E$6:$ER$6)+AE90</f>
        <v>#VALUE!</v>
      </c>
    </row>
    <row r="91" spans="1:42" ht="30" customHeight="1">
      <c r="A91" s="102"/>
      <c r="B91" s="104">
        <f>IF(A91="","",LOOKUP(X91,WeekNumber2!$E$3:$ER$3,WeekNumber2!$E$5:$ER$5))</f>
      </c>
      <c r="C91" s="124"/>
      <c r="D91" s="106"/>
      <c r="E91" s="120"/>
      <c r="F91" s="122">
        <f t="shared" si="24"/>
      </c>
      <c r="G91" s="103">
        <f>IF(A91="","",IF(AND(AO91&gt;52,NOT(E91="")),AL91,IF(AND(E91="",NOT(F91="")),LOOKUP(F91,WeekNumber2!$E$3:$ER$3,WeekNumber2!$E$5:$ER$5)+AE91,IF(NOT(E91=""),LOOKUP(X91,WeekNumber2!$E$3:$ER$3,WeekNumber2!$E$5:$ER$5)+AE91,""))))</f>
      </c>
      <c r="H91" s="130"/>
      <c r="I91" s="103">
        <f ca="1" t="shared" si="22"/>
      </c>
      <c r="T91" s="97">
        <f ca="1" t="shared" si="21"/>
        <v>39409</v>
      </c>
      <c r="U91" s="84" t="e">
        <f t="shared" si="16"/>
        <v>#VALUE!</v>
      </c>
      <c r="V91" s="85">
        <f t="shared" si="17"/>
      </c>
      <c r="W91" s="88" t="e">
        <f>CONCATENATE("Week of  ",LOOKUP(U91,'WeeklyView (2)'!$D$93:$O$93,'WeeklyView (2)'!$D$94:$O$94)," ",DAY(X91)," ",YEAR(X91))</f>
        <v>#VALUE!</v>
      </c>
      <c r="X91" s="86" t="e">
        <f t="shared" si="18"/>
        <v>#VALUE!</v>
      </c>
      <c r="Y91" s="87" t="e">
        <f>IF(OR(AND(MONTH(V91)=1,DAY(V91)=1),AND(V91&lt;DATE(YEAR(V91)+1,MONTH(1),DAY(1)),V91&gt;DATE(YEAR(V91)+1,MONTH(1),DAY(1)-7))),"Week 1",CONCATENATE("Week ",LOOKUP(X91,WeekNumber2!$E$3:$ER$3,WeekNumber2!$E$5:$ER$5)))</f>
        <v>#VALUE!</v>
      </c>
      <c r="Z91"/>
      <c r="AA91"/>
      <c r="AB91"/>
      <c r="AC91"/>
      <c r="AD91" s="79" t="e">
        <f t="shared" si="19"/>
        <v>#VALUE!</v>
      </c>
      <c r="AE91" s="83">
        <f t="shared" si="20"/>
        <v>0</v>
      </c>
      <c r="AF91" s="89" t="e">
        <f>CONCATENATE("Week of  ",LOOKUP(AD91,'WeeklyView (2)'!$D$93:$O$93,'WeeklyView (2)'!$D$94:$O$94)," ",DAY(AH91))</f>
        <v>#VALUE!</v>
      </c>
      <c r="AH91" s="81" t="e">
        <f>LOOKUP(AO91,WeekNumber2!$E$6:$BX$6,WeekNumber2!$E$3:$BX$3)</f>
        <v>#VALUE!</v>
      </c>
      <c r="AI91" s="115" t="e">
        <f t="shared" si="23"/>
        <v>#VALUE!</v>
      </c>
      <c r="AJ91" s="108" t="e">
        <f>LOOKUP(AL91,WeekNumber2!$BY$6:$ER$6,WeekNumber2!$BY$3:$ER$3)</f>
        <v>#VALUE!</v>
      </c>
      <c r="AK91" s="116" t="e">
        <f>CONCATENATE("Week of  ",LOOKUP(AI91,'WeeklyView (2)'!$D$93:$O$93,'WeeklyView (2)'!$D$94:$O$94)," ",DAY(AJ91)," ",YEAR(AJ91))</f>
        <v>#VALUE!</v>
      </c>
      <c r="AL91" s="109" t="e">
        <f>LOOKUP(X91,WeekNumber2!$E$3:$ER$3,WeekNumber2!$E$6:$ER$6)+AE91-53</f>
        <v>#VALUE!</v>
      </c>
      <c r="AM91" s="110" t="e">
        <f>IF(OR(AND(MONTH(AJ91)=1,DAY(AJ91)=1),AND(AJ91&lt;DATE(YEAR(AJ91)+1,MONTH(1),DAY(1)),AJ91&gt;DATE(YEAR(AJ91)+1,MONTH(1),DAY(1)-7))),"Week 1",CONCATENATE("Week ",LOOKUP(X91,WeekNumber2!$E$3:$ER$3,WeekNumber2!$E$6:$ER$6)+AE91-52))</f>
        <v>#VALUE!</v>
      </c>
      <c r="AN91" s="82" t="e">
        <f>IF(OR(AND(MONTH(V91)=1,DAY(V91)=1),AND(V91&lt;DATE(YEAR(V91)+1,MONTH(1),DAY(1)),V91&gt;DATE(YEAR(V91)+1,MONTH(1),DAY(1)-7))),"Week 1",CONCATENATE("Week ",LOOKUP(X91,WeekNumber2!$E$3:$ER$3,WeekNumber2!$E$6:$ER$6)+AE91))</f>
        <v>#VALUE!</v>
      </c>
      <c r="AO91" s="80" t="e">
        <f>LOOKUP(X91,WeekNumber2!$E$3:$ER$3,WeekNumber2!$E$6:$ER$6)+AE91</f>
        <v>#VALUE!</v>
      </c>
      <c r="AP91" s="111" t="e">
        <f>LOOKUP(X91,WeekNumber2!$E$3:$ER$3,WeekNumber2!$E$6:$ER$6)+AE91</f>
        <v>#VALUE!</v>
      </c>
    </row>
    <row r="92" spans="1:42" ht="30" customHeight="1">
      <c r="A92" s="102"/>
      <c r="B92" s="104">
        <f>IF(A92="","",LOOKUP(X92,WeekNumber2!$E$3:$ER$3,WeekNumber2!$E$5:$ER$5))</f>
      </c>
      <c r="C92" s="124"/>
      <c r="D92" s="106"/>
      <c r="E92" s="120"/>
      <c r="F92" s="122">
        <f t="shared" si="24"/>
      </c>
      <c r="G92" s="103">
        <f>IF(A92="","",IF(AND(AO92&gt;52,NOT(E92="")),AL92,IF(AND(E92="",NOT(F92="")),LOOKUP(F92,WeekNumber2!$E$3:$ER$3,WeekNumber2!$E$5:$ER$5)+AE92,IF(NOT(E92=""),LOOKUP(X92,WeekNumber2!$E$3:$ER$3,WeekNumber2!$E$5:$ER$5)+AE92,""))))</f>
      </c>
      <c r="H92" s="130"/>
      <c r="I92" s="103">
        <f ca="1" t="shared" si="22"/>
      </c>
      <c r="T92" s="97">
        <f ca="1" t="shared" si="21"/>
        <v>39409</v>
      </c>
      <c r="U92" s="84" t="e">
        <f t="shared" si="16"/>
        <v>#VALUE!</v>
      </c>
      <c r="V92" s="85">
        <f t="shared" si="17"/>
      </c>
      <c r="W92" s="88" t="e">
        <f>CONCATENATE("Week of  ",LOOKUP(U92,'WeeklyView (2)'!$D$93:$O$93,'WeeklyView (2)'!$D$94:$O$94)," ",DAY(X92)," ",YEAR(X92))</f>
        <v>#VALUE!</v>
      </c>
      <c r="X92" s="86" t="e">
        <f t="shared" si="18"/>
        <v>#VALUE!</v>
      </c>
      <c r="Y92" s="87" t="e">
        <f>IF(OR(AND(MONTH(V92)=1,DAY(V92)=1),AND(V92&lt;DATE(YEAR(V92)+1,MONTH(1),DAY(1)),V92&gt;DATE(YEAR(V92)+1,MONTH(1),DAY(1)-7))),"Week 1",CONCATENATE("Week ",LOOKUP(X92,WeekNumber2!$E$3:$ER$3,WeekNumber2!$E$5:$ER$5)))</f>
        <v>#VALUE!</v>
      </c>
      <c r="Z92"/>
      <c r="AA92"/>
      <c r="AB92"/>
      <c r="AC92"/>
      <c r="AD92" s="79" t="e">
        <f t="shared" si="19"/>
        <v>#VALUE!</v>
      </c>
      <c r="AE92" s="83">
        <f t="shared" si="20"/>
        <v>0</v>
      </c>
      <c r="AF92" s="89" t="e">
        <f>CONCATENATE("Week of  ",LOOKUP(AD92,'WeeklyView (2)'!$D$93:$O$93,'WeeklyView (2)'!$D$94:$O$94)," ",DAY(AH92))</f>
        <v>#VALUE!</v>
      </c>
      <c r="AH92" s="81" t="e">
        <f>LOOKUP(AO92,WeekNumber2!$E$6:$BX$6,WeekNumber2!$E$3:$BX$3)</f>
        <v>#VALUE!</v>
      </c>
      <c r="AI92" s="115" t="e">
        <f t="shared" si="23"/>
        <v>#VALUE!</v>
      </c>
      <c r="AJ92" s="108" t="e">
        <f>LOOKUP(AL92,WeekNumber2!$BY$6:$ER$6,WeekNumber2!$BY$3:$ER$3)</f>
        <v>#VALUE!</v>
      </c>
      <c r="AK92" s="116" t="e">
        <f>CONCATENATE("Week of  ",LOOKUP(AI92,'WeeklyView (2)'!$D$93:$O$93,'WeeklyView (2)'!$D$94:$O$94)," ",DAY(AJ92)," ",YEAR(AJ92))</f>
        <v>#VALUE!</v>
      </c>
      <c r="AL92" s="109" t="e">
        <f>LOOKUP(X92,WeekNumber2!$E$3:$ER$3,WeekNumber2!$E$6:$ER$6)+AE92-53</f>
        <v>#VALUE!</v>
      </c>
      <c r="AM92" s="110" t="e">
        <f>IF(OR(AND(MONTH(AJ92)=1,DAY(AJ92)=1),AND(AJ92&lt;DATE(YEAR(AJ92)+1,MONTH(1),DAY(1)),AJ92&gt;DATE(YEAR(AJ92)+1,MONTH(1),DAY(1)-7))),"Week 1",CONCATENATE("Week ",LOOKUP(X92,WeekNumber2!$E$3:$ER$3,WeekNumber2!$E$6:$ER$6)+AE92-52))</f>
        <v>#VALUE!</v>
      </c>
      <c r="AN92" s="82" t="e">
        <f>IF(OR(AND(MONTH(V92)=1,DAY(V92)=1),AND(V92&lt;DATE(YEAR(V92)+1,MONTH(1),DAY(1)),V92&gt;DATE(YEAR(V92)+1,MONTH(1),DAY(1)-7))),"Week 1",CONCATENATE("Week ",LOOKUP(X92,WeekNumber2!$E$3:$ER$3,WeekNumber2!$E$6:$ER$6)+AE92))</f>
        <v>#VALUE!</v>
      </c>
      <c r="AO92" s="80" t="e">
        <f>LOOKUP(X92,WeekNumber2!$E$3:$ER$3,WeekNumber2!$E$6:$ER$6)+AE92</f>
        <v>#VALUE!</v>
      </c>
      <c r="AP92" s="111" t="e">
        <f>LOOKUP(X92,WeekNumber2!$E$3:$ER$3,WeekNumber2!$E$6:$ER$6)+AE92</f>
        <v>#VALUE!</v>
      </c>
    </row>
    <row r="93" spans="1:42" ht="30" customHeight="1">
      <c r="A93" s="102"/>
      <c r="B93" s="104">
        <f>IF(A93="","",LOOKUP(X93,WeekNumber2!$E$3:$ER$3,WeekNumber2!$E$5:$ER$5))</f>
      </c>
      <c r="C93" s="124"/>
      <c r="D93" s="106"/>
      <c r="E93" s="120"/>
      <c r="F93" s="122">
        <f t="shared" si="24"/>
      </c>
      <c r="G93" s="103">
        <f>IF(A93="","",IF(AND(AO93&gt;52,NOT(E93="")),AL93,IF(AND(E93="",NOT(F93="")),LOOKUP(F93,WeekNumber2!$E$3:$ER$3,WeekNumber2!$E$5:$ER$5)+AE93,IF(NOT(E93=""),LOOKUP(X93,WeekNumber2!$E$3:$ER$3,WeekNumber2!$E$5:$ER$5)+AE93,""))))</f>
      </c>
      <c r="H93" s="130"/>
      <c r="I93" s="103">
        <f ca="1" t="shared" si="22"/>
      </c>
      <c r="T93" s="97">
        <f ca="1" t="shared" si="21"/>
        <v>39409</v>
      </c>
      <c r="U93" s="84" t="e">
        <f t="shared" si="16"/>
        <v>#VALUE!</v>
      </c>
      <c r="V93" s="85">
        <f t="shared" si="17"/>
      </c>
      <c r="W93" s="88" t="e">
        <f>CONCATENATE("Week of  ",LOOKUP(U93,'WeeklyView (2)'!$D$93:$O$93,'WeeklyView (2)'!$D$94:$O$94)," ",DAY(X93)," ",YEAR(X93))</f>
        <v>#VALUE!</v>
      </c>
      <c r="X93" s="86" t="e">
        <f t="shared" si="18"/>
        <v>#VALUE!</v>
      </c>
      <c r="Y93" s="87" t="e">
        <f>IF(OR(AND(MONTH(V93)=1,DAY(V93)=1),AND(V93&lt;DATE(YEAR(V93)+1,MONTH(1),DAY(1)),V93&gt;DATE(YEAR(V93)+1,MONTH(1),DAY(1)-7))),"Week 1",CONCATENATE("Week ",LOOKUP(X93,WeekNumber2!$E$3:$ER$3,WeekNumber2!$E$5:$ER$5)))</f>
        <v>#VALUE!</v>
      </c>
      <c r="Z93"/>
      <c r="AA93"/>
      <c r="AB93"/>
      <c r="AC93"/>
      <c r="AD93" s="79" t="e">
        <f t="shared" si="19"/>
        <v>#VALUE!</v>
      </c>
      <c r="AE93" s="83">
        <f t="shared" si="20"/>
        <v>0</v>
      </c>
      <c r="AF93" s="89" t="e">
        <f>CONCATENATE("Week of  ",LOOKUP(AD93,'WeeklyView (2)'!$D$93:$O$93,'WeeklyView (2)'!$D$94:$O$94)," ",DAY(AH93))</f>
        <v>#VALUE!</v>
      </c>
      <c r="AH93" s="81" t="e">
        <f>LOOKUP(AO93,WeekNumber2!$E$6:$BX$6,WeekNumber2!$E$3:$BX$3)</f>
        <v>#VALUE!</v>
      </c>
      <c r="AI93" s="115" t="e">
        <f t="shared" si="23"/>
        <v>#VALUE!</v>
      </c>
      <c r="AJ93" s="108" t="e">
        <f>LOOKUP(AL93,WeekNumber2!$BY$6:$ER$6,WeekNumber2!$BY$3:$ER$3)</f>
        <v>#VALUE!</v>
      </c>
      <c r="AK93" s="116" t="e">
        <f>CONCATENATE("Week of  ",LOOKUP(AI93,'WeeklyView (2)'!$D$93:$O$93,'WeeklyView (2)'!$D$94:$O$94)," ",DAY(AJ93)," ",YEAR(AJ93))</f>
        <v>#VALUE!</v>
      </c>
      <c r="AL93" s="109" t="e">
        <f>LOOKUP(X93,WeekNumber2!$E$3:$ER$3,WeekNumber2!$E$6:$ER$6)+AE93-53</f>
        <v>#VALUE!</v>
      </c>
      <c r="AM93" s="110" t="e">
        <f>IF(OR(AND(MONTH(AJ93)=1,DAY(AJ93)=1),AND(AJ93&lt;DATE(YEAR(AJ93)+1,MONTH(1),DAY(1)),AJ93&gt;DATE(YEAR(AJ93)+1,MONTH(1),DAY(1)-7))),"Week 1",CONCATENATE("Week ",LOOKUP(X93,WeekNumber2!$E$3:$ER$3,WeekNumber2!$E$6:$ER$6)+AE93-52))</f>
        <v>#VALUE!</v>
      </c>
      <c r="AN93" s="82" t="e">
        <f>IF(OR(AND(MONTH(V93)=1,DAY(V93)=1),AND(V93&lt;DATE(YEAR(V93)+1,MONTH(1),DAY(1)),V93&gt;DATE(YEAR(V93)+1,MONTH(1),DAY(1)-7))),"Week 1",CONCATENATE("Week ",LOOKUP(X93,WeekNumber2!$E$3:$ER$3,WeekNumber2!$E$6:$ER$6)+AE93))</f>
        <v>#VALUE!</v>
      </c>
      <c r="AO93" s="80" t="e">
        <f>LOOKUP(X93,WeekNumber2!$E$3:$ER$3,WeekNumber2!$E$6:$ER$6)+AE93</f>
        <v>#VALUE!</v>
      </c>
      <c r="AP93" s="111" t="e">
        <f>LOOKUP(X93,WeekNumber2!$E$3:$ER$3,WeekNumber2!$E$6:$ER$6)+AE93</f>
        <v>#VALUE!</v>
      </c>
    </row>
    <row r="94" spans="1:42" ht="30" customHeight="1">
      <c r="A94" s="102"/>
      <c r="B94" s="104">
        <f>IF(A94="","",LOOKUP(X94,WeekNumber2!$E$3:$ER$3,WeekNumber2!$E$5:$ER$5))</f>
      </c>
      <c r="C94" s="124"/>
      <c r="D94" s="106"/>
      <c r="E94" s="120"/>
      <c r="F94" s="122">
        <f t="shared" si="24"/>
      </c>
      <c r="G94" s="103">
        <f>IF(A94="","",IF(AND(AO94&gt;52,NOT(E94="")),AL94,IF(AND(E94="",NOT(F94="")),LOOKUP(F94,WeekNumber2!$E$3:$ER$3,WeekNumber2!$E$5:$ER$5)+AE94,IF(NOT(E94=""),LOOKUP(X94,WeekNumber2!$E$3:$ER$3,WeekNumber2!$E$5:$ER$5)+AE94,""))))</f>
      </c>
      <c r="H94" s="130"/>
      <c r="I94" s="103">
        <f ca="1" t="shared" si="22"/>
      </c>
      <c r="T94" s="97">
        <f ca="1" t="shared" si="21"/>
        <v>39409</v>
      </c>
      <c r="U94" s="84" t="e">
        <f t="shared" si="16"/>
        <v>#VALUE!</v>
      </c>
      <c r="V94" s="85">
        <f t="shared" si="17"/>
      </c>
      <c r="W94" s="88" t="e">
        <f>CONCATENATE("Week of  ",LOOKUP(U94,'WeeklyView (2)'!$D$93:$O$93,'WeeklyView (2)'!$D$94:$O$94)," ",DAY(X94)," ",YEAR(X94))</f>
        <v>#VALUE!</v>
      </c>
      <c r="X94" s="86" t="e">
        <f t="shared" si="18"/>
        <v>#VALUE!</v>
      </c>
      <c r="Y94" s="87" t="e">
        <f>IF(OR(AND(MONTH(V94)=1,DAY(V94)=1),AND(V94&lt;DATE(YEAR(V94)+1,MONTH(1),DAY(1)),V94&gt;DATE(YEAR(V94)+1,MONTH(1),DAY(1)-7))),"Week 1",CONCATENATE("Week ",LOOKUP(X94,WeekNumber2!$E$3:$ER$3,WeekNumber2!$E$5:$ER$5)))</f>
        <v>#VALUE!</v>
      </c>
      <c r="Z94"/>
      <c r="AA94"/>
      <c r="AB94"/>
      <c r="AC94"/>
      <c r="AD94" s="79" t="e">
        <f t="shared" si="19"/>
        <v>#VALUE!</v>
      </c>
      <c r="AE94" s="83">
        <f t="shared" si="20"/>
        <v>0</v>
      </c>
      <c r="AF94" s="89" t="e">
        <f>CONCATENATE("Week of  ",LOOKUP(AD94,'WeeklyView (2)'!$D$93:$O$93,'WeeklyView (2)'!$D$94:$O$94)," ",DAY(AH94))</f>
        <v>#VALUE!</v>
      </c>
      <c r="AH94" s="81" t="e">
        <f>LOOKUP(AO94,WeekNumber2!$E$6:$BX$6,WeekNumber2!$E$3:$BX$3)</f>
        <v>#VALUE!</v>
      </c>
      <c r="AI94" s="115" t="e">
        <f t="shared" si="23"/>
        <v>#VALUE!</v>
      </c>
      <c r="AJ94" s="108" t="e">
        <f>LOOKUP(AL94,WeekNumber2!$BY$6:$ER$6,WeekNumber2!$BY$3:$ER$3)</f>
        <v>#VALUE!</v>
      </c>
      <c r="AK94" s="116" t="e">
        <f>CONCATENATE("Week of  ",LOOKUP(AI94,'WeeklyView (2)'!$D$93:$O$93,'WeeklyView (2)'!$D$94:$O$94)," ",DAY(AJ94)," ",YEAR(AJ94))</f>
        <v>#VALUE!</v>
      </c>
      <c r="AL94" s="109" t="e">
        <f>LOOKUP(X94,WeekNumber2!$E$3:$ER$3,WeekNumber2!$E$6:$ER$6)+AE94-53</f>
        <v>#VALUE!</v>
      </c>
      <c r="AM94" s="110" t="e">
        <f>IF(OR(AND(MONTH(AJ94)=1,DAY(AJ94)=1),AND(AJ94&lt;DATE(YEAR(AJ94)+1,MONTH(1),DAY(1)),AJ94&gt;DATE(YEAR(AJ94)+1,MONTH(1),DAY(1)-7))),"Week 1",CONCATENATE("Week ",LOOKUP(X94,WeekNumber2!$E$3:$ER$3,WeekNumber2!$E$6:$ER$6)+AE94-52))</f>
        <v>#VALUE!</v>
      </c>
      <c r="AN94" s="82" t="e">
        <f>IF(OR(AND(MONTH(V94)=1,DAY(V94)=1),AND(V94&lt;DATE(YEAR(V94)+1,MONTH(1),DAY(1)),V94&gt;DATE(YEAR(V94)+1,MONTH(1),DAY(1)-7))),"Week 1",CONCATENATE("Week ",LOOKUP(X94,WeekNumber2!$E$3:$ER$3,WeekNumber2!$E$6:$ER$6)+AE94))</f>
        <v>#VALUE!</v>
      </c>
      <c r="AO94" s="80" t="e">
        <f>LOOKUP(X94,WeekNumber2!$E$3:$ER$3,WeekNumber2!$E$6:$ER$6)+AE94</f>
        <v>#VALUE!</v>
      </c>
      <c r="AP94" s="111" t="e">
        <f>LOOKUP(X94,WeekNumber2!$E$3:$ER$3,WeekNumber2!$E$6:$ER$6)+AE94</f>
        <v>#VALUE!</v>
      </c>
    </row>
    <row r="95" spans="1:42" ht="30" customHeight="1">
      <c r="A95" s="102"/>
      <c r="B95" s="104">
        <f>IF(A95="","",LOOKUP(X95,WeekNumber2!$E$3:$ER$3,WeekNumber2!$E$5:$ER$5))</f>
      </c>
      <c r="C95" s="124"/>
      <c r="D95" s="106"/>
      <c r="E95" s="120"/>
      <c r="F95" s="122">
        <f t="shared" si="24"/>
      </c>
      <c r="G95" s="103">
        <f>IF(A95="","",IF(AND(AO95&gt;52,NOT(E95="")),AL95,IF(AND(E95="",NOT(F95="")),LOOKUP(F95,WeekNumber2!$E$3:$ER$3,WeekNumber2!$E$5:$ER$5)+AE95,IF(NOT(E95=""),LOOKUP(X95,WeekNumber2!$E$3:$ER$3,WeekNumber2!$E$5:$ER$5)+AE95,""))))</f>
      </c>
      <c r="H95" s="130"/>
      <c r="I95" s="103">
        <f ca="1" t="shared" si="22"/>
      </c>
      <c r="T95" s="97">
        <f ca="1" t="shared" si="21"/>
        <v>39409</v>
      </c>
      <c r="U95" s="84" t="e">
        <f t="shared" si="16"/>
        <v>#VALUE!</v>
      </c>
      <c r="V95" s="85">
        <f t="shared" si="17"/>
      </c>
      <c r="W95" s="88" t="e">
        <f>CONCATENATE("Week of  ",LOOKUP(U95,'WeeklyView (2)'!$D$93:$O$93,'WeeklyView (2)'!$D$94:$O$94)," ",DAY(X95)," ",YEAR(X95))</f>
        <v>#VALUE!</v>
      </c>
      <c r="X95" s="86" t="e">
        <f t="shared" si="18"/>
        <v>#VALUE!</v>
      </c>
      <c r="Y95" s="87" t="e">
        <f>IF(OR(AND(MONTH(V95)=1,DAY(V95)=1),AND(V95&lt;DATE(YEAR(V95)+1,MONTH(1),DAY(1)),V95&gt;DATE(YEAR(V95)+1,MONTH(1),DAY(1)-7))),"Week 1",CONCATENATE("Week ",LOOKUP(X95,WeekNumber2!$E$3:$ER$3,WeekNumber2!$E$5:$ER$5)))</f>
        <v>#VALUE!</v>
      </c>
      <c r="Z95"/>
      <c r="AA95"/>
      <c r="AB95"/>
      <c r="AC95"/>
      <c r="AD95" s="79" t="e">
        <f t="shared" si="19"/>
        <v>#VALUE!</v>
      </c>
      <c r="AE95" s="83">
        <f t="shared" si="20"/>
        <v>0</v>
      </c>
      <c r="AF95" s="89" t="e">
        <f>CONCATENATE("Week of  ",LOOKUP(AD95,'WeeklyView (2)'!$D$93:$O$93,'WeeklyView (2)'!$D$94:$O$94)," ",DAY(AH95))</f>
        <v>#VALUE!</v>
      </c>
      <c r="AH95" s="81" t="e">
        <f>LOOKUP(AO95,WeekNumber2!$E$6:$BX$6,WeekNumber2!$E$3:$BX$3)</f>
        <v>#VALUE!</v>
      </c>
      <c r="AI95" s="115" t="e">
        <f t="shared" si="23"/>
        <v>#VALUE!</v>
      </c>
      <c r="AJ95" s="108" t="e">
        <f>LOOKUP(AL95,WeekNumber2!$BY$6:$ER$6,WeekNumber2!$BY$3:$ER$3)</f>
        <v>#VALUE!</v>
      </c>
      <c r="AK95" s="116" t="e">
        <f>CONCATENATE("Week of  ",LOOKUP(AI95,'WeeklyView (2)'!$D$93:$O$93,'WeeklyView (2)'!$D$94:$O$94)," ",DAY(AJ95)," ",YEAR(AJ95))</f>
        <v>#VALUE!</v>
      </c>
      <c r="AL95" s="109" t="e">
        <f>LOOKUP(X95,WeekNumber2!$E$3:$ER$3,WeekNumber2!$E$6:$ER$6)+AE95-53</f>
        <v>#VALUE!</v>
      </c>
      <c r="AM95" s="110" t="e">
        <f>IF(OR(AND(MONTH(AJ95)=1,DAY(AJ95)=1),AND(AJ95&lt;DATE(YEAR(AJ95)+1,MONTH(1),DAY(1)),AJ95&gt;DATE(YEAR(AJ95)+1,MONTH(1),DAY(1)-7))),"Week 1",CONCATENATE("Week ",LOOKUP(X95,WeekNumber2!$E$3:$ER$3,WeekNumber2!$E$6:$ER$6)+AE95-52))</f>
        <v>#VALUE!</v>
      </c>
      <c r="AN95" s="82" t="e">
        <f>IF(OR(AND(MONTH(V95)=1,DAY(V95)=1),AND(V95&lt;DATE(YEAR(V95)+1,MONTH(1),DAY(1)),V95&gt;DATE(YEAR(V95)+1,MONTH(1),DAY(1)-7))),"Week 1",CONCATENATE("Week ",LOOKUP(X95,WeekNumber2!$E$3:$ER$3,WeekNumber2!$E$6:$ER$6)+AE95))</f>
        <v>#VALUE!</v>
      </c>
      <c r="AO95" s="80" t="e">
        <f>LOOKUP(X95,WeekNumber2!$E$3:$ER$3,WeekNumber2!$E$6:$ER$6)+AE95</f>
        <v>#VALUE!</v>
      </c>
      <c r="AP95" s="111" t="e">
        <f>LOOKUP(X95,WeekNumber2!$E$3:$ER$3,WeekNumber2!$E$6:$ER$6)+AE95</f>
        <v>#VALUE!</v>
      </c>
    </row>
    <row r="96" spans="1:42" ht="30" customHeight="1">
      <c r="A96" s="102"/>
      <c r="B96" s="104">
        <f>IF(A96="","",LOOKUP(X96,WeekNumber2!$E$3:$ER$3,WeekNumber2!$E$5:$ER$5))</f>
      </c>
      <c r="C96" s="124"/>
      <c r="D96" s="106"/>
      <c r="E96" s="120"/>
      <c r="F96" s="122">
        <f t="shared" si="24"/>
      </c>
      <c r="G96" s="103">
        <f>IF(A96="","",IF(AND(AO96&gt;52,NOT(E96="")),AL96,IF(AND(E96="",NOT(F96="")),LOOKUP(F96,WeekNumber2!$E$3:$ER$3,WeekNumber2!$E$5:$ER$5)+AE96,IF(NOT(E96=""),LOOKUP(X96,WeekNumber2!$E$3:$ER$3,WeekNumber2!$E$5:$ER$5)+AE96,""))))</f>
      </c>
      <c r="H96" s="130"/>
      <c r="I96" s="103">
        <f ca="1" t="shared" si="22"/>
      </c>
      <c r="T96" s="97">
        <f ca="1" t="shared" si="21"/>
        <v>39409</v>
      </c>
      <c r="U96" s="84" t="e">
        <f t="shared" si="16"/>
        <v>#VALUE!</v>
      </c>
      <c r="V96" s="85">
        <f t="shared" si="17"/>
      </c>
      <c r="W96" s="88" t="e">
        <f>CONCATENATE("Week of  ",LOOKUP(U96,'WeeklyView (2)'!$D$93:$O$93,'WeeklyView (2)'!$D$94:$O$94)," ",DAY(X96)," ",YEAR(X96))</f>
        <v>#VALUE!</v>
      </c>
      <c r="X96" s="86" t="e">
        <f t="shared" si="18"/>
        <v>#VALUE!</v>
      </c>
      <c r="Y96" s="87" t="e">
        <f>IF(OR(AND(MONTH(V96)=1,DAY(V96)=1),AND(V96&lt;DATE(YEAR(V96)+1,MONTH(1),DAY(1)),V96&gt;DATE(YEAR(V96)+1,MONTH(1),DAY(1)-7))),"Week 1",CONCATENATE("Week ",LOOKUP(X96,WeekNumber2!$E$3:$ER$3,WeekNumber2!$E$5:$ER$5)))</f>
        <v>#VALUE!</v>
      </c>
      <c r="Z96"/>
      <c r="AA96"/>
      <c r="AB96"/>
      <c r="AC96"/>
      <c r="AD96" s="79" t="e">
        <f t="shared" si="19"/>
        <v>#VALUE!</v>
      </c>
      <c r="AE96" s="83">
        <f t="shared" si="20"/>
        <v>0</v>
      </c>
      <c r="AF96" s="89" t="e">
        <f>CONCATENATE("Week of  ",LOOKUP(AD96,'WeeklyView (2)'!$D$93:$O$93,'WeeklyView (2)'!$D$94:$O$94)," ",DAY(AH96))</f>
        <v>#VALUE!</v>
      </c>
      <c r="AH96" s="81" t="e">
        <f>LOOKUP(AO96,WeekNumber2!$E$6:$BX$6,WeekNumber2!$E$3:$BX$3)</f>
        <v>#VALUE!</v>
      </c>
      <c r="AI96" s="115" t="e">
        <f t="shared" si="23"/>
        <v>#VALUE!</v>
      </c>
      <c r="AJ96" s="108" t="e">
        <f>LOOKUP(AL96,WeekNumber2!$BY$6:$ER$6,WeekNumber2!$BY$3:$ER$3)</f>
        <v>#VALUE!</v>
      </c>
      <c r="AK96" s="116" t="e">
        <f>CONCATENATE("Week of  ",LOOKUP(AI96,'WeeklyView (2)'!$D$93:$O$93,'WeeklyView (2)'!$D$94:$O$94)," ",DAY(AJ96)," ",YEAR(AJ96))</f>
        <v>#VALUE!</v>
      </c>
      <c r="AL96" s="109" t="e">
        <f>LOOKUP(X96,WeekNumber2!$E$3:$ER$3,WeekNumber2!$E$6:$ER$6)+AE96-53</f>
        <v>#VALUE!</v>
      </c>
      <c r="AM96" s="110" t="e">
        <f>IF(OR(AND(MONTH(AJ96)=1,DAY(AJ96)=1),AND(AJ96&lt;DATE(YEAR(AJ96)+1,MONTH(1),DAY(1)),AJ96&gt;DATE(YEAR(AJ96)+1,MONTH(1),DAY(1)-7))),"Week 1",CONCATENATE("Week ",LOOKUP(X96,WeekNumber2!$E$3:$ER$3,WeekNumber2!$E$6:$ER$6)+AE96-52))</f>
        <v>#VALUE!</v>
      </c>
      <c r="AN96" s="82" t="e">
        <f>IF(OR(AND(MONTH(V96)=1,DAY(V96)=1),AND(V96&lt;DATE(YEAR(V96)+1,MONTH(1),DAY(1)),V96&gt;DATE(YEAR(V96)+1,MONTH(1),DAY(1)-7))),"Week 1",CONCATENATE("Week ",LOOKUP(X96,WeekNumber2!$E$3:$ER$3,WeekNumber2!$E$6:$ER$6)+AE96))</f>
        <v>#VALUE!</v>
      </c>
      <c r="AO96" s="80" t="e">
        <f>LOOKUP(X96,WeekNumber2!$E$3:$ER$3,WeekNumber2!$E$6:$ER$6)+AE96</f>
        <v>#VALUE!</v>
      </c>
      <c r="AP96" s="111" t="e">
        <f>LOOKUP(X96,WeekNumber2!$E$3:$ER$3,WeekNumber2!$E$6:$ER$6)+AE96</f>
        <v>#VALUE!</v>
      </c>
    </row>
    <row r="97" spans="1:42" ht="30" customHeight="1">
      <c r="A97" s="102"/>
      <c r="B97" s="104">
        <f>IF(A97="","",LOOKUP(X97,WeekNumber2!$E$3:$ER$3,WeekNumber2!$E$5:$ER$5))</f>
      </c>
      <c r="C97" s="124"/>
      <c r="D97" s="106"/>
      <c r="E97" s="120"/>
      <c r="F97" s="122">
        <f t="shared" si="24"/>
      </c>
      <c r="G97" s="103">
        <f>IF(A97="","",IF(AND(AO97&gt;52,NOT(E97="")),AL97,IF(AND(E97="",NOT(F97="")),LOOKUP(F97,WeekNumber2!$E$3:$ER$3,WeekNumber2!$E$5:$ER$5)+AE97,IF(NOT(E97=""),LOOKUP(X97,WeekNumber2!$E$3:$ER$3,WeekNumber2!$E$5:$ER$5)+AE97,""))))</f>
      </c>
      <c r="H97" s="130"/>
      <c r="I97" s="103">
        <f ca="1" t="shared" si="22"/>
      </c>
      <c r="T97" s="97">
        <f ca="1" t="shared" si="21"/>
        <v>39409</v>
      </c>
      <c r="U97" s="84" t="e">
        <f t="shared" si="16"/>
        <v>#VALUE!</v>
      </c>
      <c r="V97" s="85">
        <f t="shared" si="17"/>
      </c>
      <c r="W97" s="88" t="e">
        <f>CONCATENATE("Week of  ",LOOKUP(U97,'WeeklyView (2)'!$D$93:$O$93,'WeeklyView (2)'!$D$94:$O$94)," ",DAY(X97)," ",YEAR(X97))</f>
        <v>#VALUE!</v>
      </c>
      <c r="X97" s="86" t="e">
        <f t="shared" si="18"/>
        <v>#VALUE!</v>
      </c>
      <c r="Y97" s="87" t="e">
        <f>IF(OR(AND(MONTH(V97)=1,DAY(V97)=1),AND(V97&lt;DATE(YEAR(V97)+1,MONTH(1),DAY(1)),V97&gt;DATE(YEAR(V97)+1,MONTH(1),DAY(1)-7))),"Week 1",CONCATENATE("Week ",LOOKUP(X97,WeekNumber2!$E$3:$ER$3,WeekNumber2!$E$5:$ER$5)))</f>
        <v>#VALUE!</v>
      </c>
      <c r="Z97"/>
      <c r="AA97"/>
      <c r="AB97"/>
      <c r="AC97"/>
      <c r="AD97" s="79" t="e">
        <f t="shared" si="19"/>
        <v>#VALUE!</v>
      </c>
      <c r="AE97" s="83">
        <f t="shared" si="20"/>
        <v>0</v>
      </c>
      <c r="AF97" s="89" t="e">
        <f>CONCATENATE("Week of  ",LOOKUP(AD97,'WeeklyView (2)'!$D$93:$O$93,'WeeklyView (2)'!$D$94:$O$94)," ",DAY(AH97))</f>
        <v>#VALUE!</v>
      </c>
      <c r="AH97" s="81" t="e">
        <f>LOOKUP(AO97,WeekNumber2!$E$6:$BX$6,WeekNumber2!$E$3:$BX$3)</f>
        <v>#VALUE!</v>
      </c>
      <c r="AI97" s="115" t="e">
        <f t="shared" si="23"/>
        <v>#VALUE!</v>
      </c>
      <c r="AJ97" s="108" t="e">
        <f>LOOKUP(AL97,WeekNumber2!$BY$6:$ER$6,WeekNumber2!$BY$3:$ER$3)</f>
        <v>#VALUE!</v>
      </c>
      <c r="AK97" s="116" t="e">
        <f>CONCATENATE("Week of  ",LOOKUP(AI97,'WeeklyView (2)'!$D$93:$O$93,'WeeklyView (2)'!$D$94:$O$94)," ",DAY(AJ97)," ",YEAR(AJ97))</f>
        <v>#VALUE!</v>
      </c>
      <c r="AL97" s="109" t="e">
        <f>LOOKUP(X97,WeekNumber2!$E$3:$ER$3,WeekNumber2!$E$6:$ER$6)+AE97-53</f>
        <v>#VALUE!</v>
      </c>
      <c r="AM97" s="110" t="e">
        <f>IF(OR(AND(MONTH(AJ97)=1,DAY(AJ97)=1),AND(AJ97&lt;DATE(YEAR(AJ97)+1,MONTH(1),DAY(1)),AJ97&gt;DATE(YEAR(AJ97)+1,MONTH(1),DAY(1)-7))),"Week 1",CONCATENATE("Week ",LOOKUP(X97,WeekNumber2!$E$3:$ER$3,WeekNumber2!$E$6:$ER$6)+AE97-52))</f>
        <v>#VALUE!</v>
      </c>
      <c r="AN97" s="82" t="e">
        <f>IF(OR(AND(MONTH(V97)=1,DAY(V97)=1),AND(V97&lt;DATE(YEAR(V97)+1,MONTH(1),DAY(1)),V97&gt;DATE(YEAR(V97)+1,MONTH(1),DAY(1)-7))),"Week 1",CONCATENATE("Week ",LOOKUP(X97,WeekNumber2!$E$3:$ER$3,WeekNumber2!$E$6:$ER$6)+AE97))</f>
        <v>#VALUE!</v>
      </c>
      <c r="AO97" s="80" t="e">
        <f>LOOKUP(X97,WeekNumber2!$E$3:$ER$3,WeekNumber2!$E$6:$ER$6)+AE97</f>
        <v>#VALUE!</v>
      </c>
      <c r="AP97" s="111" t="e">
        <f>LOOKUP(X97,WeekNumber2!$E$3:$ER$3,WeekNumber2!$E$6:$ER$6)+AE97</f>
        <v>#VALUE!</v>
      </c>
    </row>
    <row r="98" spans="1:42" ht="30" customHeight="1">
      <c r="A98" s="102"/>
      <c r="B98" s="104">
        <f>IF(A98="","",LOOKUP(X98,WeekNumber2!$E$3:$ER$3,WeekNumber2!$E$5:$ER$5))</f>
      </c>
      <c r="C98" s="124"/>
      <c r="D98" s="106"/>
      <c r="E98" s="120"/>
      <c r="F98" s="122">
        <f t="shared" si="24"/>
      </c>
      <c r="G98" s="103">
        <f>IF(A98="","",IF(AND(AO98&gt;52,NOT(E98="")),AL98,IF(AND(E98="",NOT(F98="")),LOOKUP(F98,WeekNumber2!$E$3:$ER$3,WeekNumber2!$E$5:$ER$5)+AE98,IF(NOT(E98=""),LOOKUP(X98,WeekNumber2!$E$3:$ER$3,WeekNumber2!$E$5:$ER$5)+AE98,""))))</f>
      </c>
      <c r="H98" s="130"/>
      <c r="I98" s="103">
        <f ca="1" t="shared" si="22"/>
      </c>
      <c r="T98" s="97">
        <f ca="1" t="shared" si="21"/>
        <v>39409</v>
      </c>
      <c r="U98" s="84" t="e">
        <f t="shared" si="16"/>
        <v>#VALUE!</v>
      </c>
      <c r="V98" s="85">
        <f t="shared" si="17"/>
      </c>
      <c r="W98" s="88" t="e">
        <f>CONCATENATE("Week of  ",LOOKUP(U98,'WeeklyView (2)'!$D$93:$O$93,'WeeklyView (2)'!$D$94:$O$94)," ",DAY(X98)," ",YEAR(X98))</f>
        <v>#VALUE!</v>
      </c>
      <c r="X98" s="86" t="e">
        <f t="shared" si="18"/>
        <v>#VALUE!</v>
      </c>
      <c r="Y98" s="87" t="e">
        <f>IF(OR(AND(MONTH(V98)=1,DAY(V98)=1),AND(V98&lt;DATE(YEAR(V98)+1,MONTH(1),DAY(1)),V98&gt;DATE(YEAR(V98)+1,MONTH(1),DAY(1)-7))),"Week 1",CONCATENATE("Week ",LOOKUP(X98,WeekNumber2!$E$3:$ER$3,WeekNumber2!$E$5:$ER$5)))</f>
        <v>#VALUE!</v>
      </c>
      <c r="Z98"/>
      <c r="AA98"/>
      <c r="AB98"/>
      <c r="AC98"/>
      <c r="AD98" s="79" t="e">
        <f t="shared" si="19"/>
        <v>#VALUE!</v>
      </c>
      <c r="AE98" s="83">
        <f t="shared" si="20"/>
        <v>0</v>
      </c>
      <c r="AF98" s="89" t="e">
        <f>CONCATENATE("Week of  ",LOOKUP(AD98,'WeeklyView (2)'!$D$93:$O$93,'WeeklyView (2)'!$D$94:$O$94)," ",DAY(AH98))</f>
        <v>#VALUE!</v>
      </c>
      <c r="AH98" s="81" t="e">
        <f>LOOKUP(AO98,WeekNumber2!$E$6:$BX$6,WeekNumber2!$E$3:$BX$3)</f>
        <v>#VALUE!</v>
      </c>
      <c r="AI98" s="115" t="e">
        <f t="shared" si="23"/>
        <v>#VALUE!</v>
      </c>
      <c r="AJ98" s="108" t="e">
        <f>LOOKUP(AL98,WeekNumber2!$BY$6:$ER$6,WeekNumber2!$BY$3:$ER$3)</f>
        <v>#VALUE!</v>
      </c>
      <c r="AK98" s="116" t="e">
        <f>CONCATENATE("Week of  ",LOOKUP(AI98,'WeeklyView (2)'!$D$93:$O$93,'WeeklyView (2)'!$D$94:$O$94)," ",DAY(AJ98)," ",YEAR(AJ98))</f>
        <v>#VALUE!</v>
      </c>
      <c r="AL98" s="109" t="e">
        <f>LOOKUP(X98,WeekNumber2!$E$3:$ER$3,WeekNumber2!$E$6:$ER$6)+AE98-53</f>
        <v>#VALUE!</v>
      </c>
      <c r="AM98" s="110" t="e">
        <f>IF(OR(AND(MONTH(AJ98)=1,DAY(AJ98)=1),AND(AJ98&lt;DATE(YEAR(AJ98)+1,MONTH(1),DAY(1)),AJ98&gt;DATE(YEAR(AJ98)+1,MONTH(1),DAY(1)-7))),"Week 1",CONCATENATE("Week ",LOOKUP(X98,WeekNumber2!$E$3:$ER$3,WeekNumber2!$E$6:$ER$6)+AE98-52))</f>
        <v>#VALUE!</v>
      </c>
      <c r="AN98" s="82" t="e">
        <f>IF(OR(AND(MONTH(V98)=1,DAY(V98)=1),AND(V98&lt;DATE(YEAR(V98)+1,MONTH(1),DAY(1)),V98&gt;DATE(YEAR(V98)+1,MONTH(1),DAY(1)-7))),"Week 1",CONCATENATE("Week ",LOOKUP(X98,WeekNumber2!$E$3:$ER$3,WeekNumber2!$E$6:$ER$6)+AE98))</f>
        <v>#VALUE!</v>
      </c>
      <c r="AO98" s="80" t="e">
        <f>LOOKUP(X98,WeekNumber2!$E$3:$ER$3,WeekNumber2!$E$6:$ER$6)+AE98</f>
        <v>#VALUE!</v>
      </c>
      <c r="AP98" s="111" t="e">
        <f>LOOKUP(X98,WeekNumber2!$E$3:$ER$3,WeekNumber2!$E$6:$ER$6)+AE98</f>
        <v>#VALUE!</v>
      </c>
    </row>
    <row r="99" spans="1:42" ht="30" customHeight="1">
      <c r="A99" s="102"/>
      <c r="B99" s="104">
        <f>IF(A99="","",LOOKUP(X99,WeekNumber2!$E$3:$ER$3,WeekNumber2!$E$5:$ER$5))</f>
      </c>
      <c r="C99" s="124"/>
      <c r="D99" s="106"/>
      <c r="E99" s="120"/>
      <c r="F99" s="122">
        <f t="shared" si="24"/>
      </c>
      <c r="G99" s="103">
        <f>IF(A99="","",IF(AND(AO99&gt;52,NOT(E99="")),AL99,IF(AND(E99="",NOT(F99="")),LOOKUP(F99,WeekNumber2!$E$3:$ER$3,WeekNumber2!$E$5:$ER$5)+AE99,IF(NOT(E99=""),LOOKUP(X99,WeekNumber2!$E$3:$ER$3,WeekNumber2!$E$5:$ER$5)+AE99,""))))</f>
      </c>
      <c r="H99" s="130"/>
      <c r="I99" s="103">
        <f ca="1" t="shared" si="22"/>
      </c>
      <c r="T99" s="97">
        <f ca="1" t="shared" si="21"/>
        <v>39409</v>
      </c>
      <c r="U99" s="84" t="e">
        <f t="shared" si="16"/>
        <v>#VALUE!</v>
      </c>
      <c r="V99" s="85">
        <f t="shared" si="17"/>
      </c>
      <c r="W99" s="88" t="e">
        <f>CONCATENATE("Week of  ",LOOKUP(U99,'WeeklyView (2)'!$D$93:$O$93,'WeeklyView (2)'!$D$94:$O$94)," ",DAY(X99)," ",YEAR(X99))</f>
        <v>#VALUE!</v>
      </c>
      <c r="X99" s="86" t="e">
        <f t="shared" si="18"/>
        <v>#VALUE!</v>
      </c>
      <c r="Y99" s="87" t="e">
        <f>IF(OR(AND(MONTH(V99)=1,DAY(V99)=1),AND(V99&lt;DATE(YEAR(V99)+1,MONTH(1),DAY(1)),V99&gt;DATE(YEAR(V99)+1,MONTH(1),DAY(1)-7))),"Week 1",CONCATENATE("Week ",LOOKUP(X99,WeekNumber2!$E$3:$ER$3,WeekNumber2!$E$5:$ER$5)))</f>
        <v>#VALUE!</v>
      </c>
      <c r="Z99"/>
      <c r="AA99"/>
      <c r="AB99"/>
      <c r="AC99"/>
      <c r="AD99" s="79" t="e">
        <f t="shared" si="19"/>
        <v>#VALUE!</v>
      </c>
      <c r="AE99" s="83">
        <f t="shared" si="20"/>
        <v>0</v>
      </c>
      <c r="AF99" s="89" t="e">
        <f>CONCATENATE("Week of  ",LOOKUP(AD99,'WeeklyView (2)'!$D$93:$O$93,'WeeklyView (2)'!$D$94:$O$94)," ",DAY(AH99))</f>
        <v>#VALUE!</v>
      </c>
      <c r="AH99" s="81" t="e">
        <f>LOOKUP(AO99,WeekNumber2!$E$6:$BX$6,WeekNumber2!$E$3:$BX$3)</f>
        <v>#VALUE!</v>
      </c>
      <c r="AI99" s="115" t="e">
        <f t="shared" si="23"/>
        <v>#VALUE!</v>
      </c>
      <c r="AJ99" s="108" t="e">
        <f>LOOKUP(AL99,WeekNumber2!$BY$6:$ER$6,WeekNumber2!$BY$3:$ER$3)</f>
        <v>#VALUE!</v>
      </c>
      <c r="AK99" s="116" t="e">
        <f>CONCATENATE("Week of  ",LOOKUP(AI99,'WeeklyView (2)'!$D$93:$O$93,'WeeklyView (2)'!$D$94:$O$94)," ",DAY(AJ99)," ",YEAR(AJ99))</f>
        <v>#VALUE!</v>
      </c>
      <c r="AL99" s="109" t="e">
        <f>LOOKUP(X99,WeekNumber2!$E$3:$ER$3,WeekNumber2!$E$6:$ER$6)+AE99-53</f>
        <v>#VALUE!</v>
      </c>
      <c r="AM99" s="110" t="e">
        <f>IF(OR(AND(MONTH(AJ99)=1,DAY(AJ99)=1),AND(AJ99&lt;DATE(YEAR(AJ99)+1,MONTH(1),DAY(1)),AJ99&gt;DATE(YEAR(AJ99)+1,MONTH(1),DAY(1)-7))),"Week 1",CONCATENATE("Week ",LOOKUP(X99,WeekNumber2!$E$3:$ER$3,WeekNumber2!$E$6:$ER$6)+AE99-52))</f>
        <v>#VALUE!</v>
      </c>
      <c r="AN99" s="82" t="e">
        <f>IF(OR(AND(MONTH(V99)=1,DAY(V99)=1),AND(V99&lt;DATE(YEAR(V99)+1,MONTH(1),DAY(1)),V99&gt;DATE(YEAR(V99)+1,MONTH(1),DAY(1)-7))),"Week 1",CONCATENATE("Week ",LOOKUP(X99,WeekNumber2!$E$3:$ER$3,WeekNumber2!$E$6:$ER$6)+AE99))</f>
        <v>#VALUE!</v>
      </c>
      <c r="AO99" s="80" t="e">
        <f>LOOKUP(X99,WeekNumber2!$E$3:$ER$3,WeekNumber2!$E$6:$ER$6)+AE99</f>
        <v>#VALUE!</v>
      </c>
      <c r="AP99" s="111" t="e">
        <f>LOOKUP(X99,WeekNumber2!$E$3:$ER$3,WeekNumber2!$E$6:$ER$6)+AE99</f>
        <v>#VALUE!</v>
      </c>
    </row>
    <row r="100" spans="1:42" ht="30" customHeight="1">
      <c r="A100" s="102"/>
      <c r="B100" s="104">
        <f>IF(A100="","",LOOKUP(X100,WeekNumber2!$E$3:$ER$3,WeekNumber2!$E$5:$ER$5))</f>
      </c>
      <c r="C100" s="124"/>
      <c r="D100" s="106"/>
      <c r="E100" s="120"/>
      <c r="F100" s="122">
        <f t="shared" si="24"/>
      </c>
      <c r="G100" s="103">
        <f>IF(A100="","",IF(AND(AO100&gt;52,NOT(E100="")),AL100,IF(AND(E100="",NOT(F100="")),LOOKUP(F100,WeekNumber2!$E$3:$ER$3,WeekNumber2!$E$5:$ER$5)+AE100,IF(NOT(E100=""),LOOKUP(X100,WeekNumber2!$E$3:$ER$3,WeekNumber2!$E$5:$ER$5)+AE100,""))))</f>
      </c>
      <c r="H100" s="130"/>
      <c r="I100" s="103">
        <f ca="1" t="shared" si="22"/>
      </c>
      <c r="T100" s="97">
        <f ca="1" t="shared" si="21"/>
        <v>39409</v>
      </c>
      <c r="U100" s="84" t="e">
        <f t="shared" si="16"/>
        <v>#VALUE!</v>
      </c>
      <c r="V100" s="85">
        <f t="shared" si="17"/>
      </c>
      <c r="W100" s="88" t="e">
        <f>CONCATENATE("Week of  ",LOOKUP(U100,'WeeklyView (2)'!$D$93:$O$93,'WeeklyView (2)'!$D$94:$O$94)," ",DAY(X100)," ",YEAR(X100))</f>
        <v>#VALUE!</v>
      </c>
      <c r="X100" s="86" t="e">
        <f t="shared" si="18"/>
        <v>#VALUE!</v>
      </c>
      <c r="Y100" s="87" t="e">
        <f>IF(OR(AND(MONTH(V100)=1,DAY(V100)=1),AND(V100&lt;DATE(YEAR(V100)+1,MONTH(1),DAY(1)),V100&gt;DATE(YEAR(V100)+1,MONTH(1),DAY(1)-7))),"Week 1",CONCATENATE("Week ",LOOKUP(X100,WeekNumber2!$E$3:$ER$3,WeekNumber2!$E$5:$ER$5)))</f>
        <v>#VALUE!</v>
      </c>
      <c r="Z100"/>
      <c r="AA100"/>
      <c r="AB100"/>
      <c r="AC100"/>
      <c r="AD100" s="79" t="e">
        <f t="shared" si="19"/>
        <v>#VALUE!</v>
      </c>
      <c r="AE100" s="83">
        <f t="shared" si="20"/>
        <v>0</v>
      </c>
      <c r="AF100" s="89" t="e">
        <f>CONCATENATE("Week of  ",LOOKUP(AD100,'WeeklyView (2)'!$D$93:$O$93,'WeeklyView (2)'!$D$94:$O$94)," ",DAY(AH100))</f>
        <v>#VALUE!</v>
      </c>
      <c r="AH100" s="81" t="e">
        <f>LOOKUP(AO100,WeekNumber2!$E$6:$BX$6,WeekNumber2!$E$3:$BX$3)</f>
        <v>#VALUE!</v>
      </c>
      <c r="AI100" s="115" t="e">
        <f t="shared" si="23"/>
        <v>#VALUE!</v>
      </c>
      <c r="AJ100" s="108" t="e">
        <f>LOOKUP(AL100,WeekNumber2!$BY$6:$ER$6,WeekNumber2!$BY$3:$ER$3)</f>
        <v>#VALUE!</v>
      </c>
      <c r="AK100" s="116" t="e">
        <f>CONCATENATE("Week of  ",LOOKUP(AI100,'WeeklyView (2)'!$D$93:$O$93,'WeeklyView (2)'!$D$94:$O$94)," ",DAY(AJ100)," ",YEAR(AJ100))</f>
        <v>#VALUE!</v>
      </c>
      <c r="AL100" s="109" t="e">
        <f>LOOKUP(X100,WeekNumber2!$E$3:$ER$3,WeekNumber2!$E$6:$ER$6)+AE100-53</f>
        <v>#VALUE!</v>
      </c>
      <c r="AM100" s="110" t="e">
        <f>IF(OR(AND(MONTH(AJ100)=1,DAY(AJ100)=1),AND(AJ100&lt;DATE(YEAR(AJ100)+1,MONTH(1),DAY(1)),AJ100&gt;DATE(YEAR(AJ100)+1,MONTH(1),DAY(1)-7))),"Week 1",CONCATENATE("Week ",LOOKUP(X100,WeekNumber2!$E$3:$ER$3,WeekNumber2!$E$6:$ER$6)+AE100-52))</f>
        <v>#VALUE!</v>
      </c>
      <c r="AN100" s="82" t="e">
        <f>IF(OR(AND(MONTH(V100)=1,DAY(V100)=1),AND(V100&lt;DATE(YEAR(V100)+1,MONTH(1),DAY(1)),V100&gt;DATE(YEAR(V100)+1,MONTH(1),DAY(1)-7))),"Week 1",CONCATENATE("Week ",LOOKUP(X100,WeekNumber2!$E$3:$ER$3,WeekNumber2!$E$6:$ER$6)+AE100))</f>
        <v>#VALUE!</v>
      </c>
      <c r="AO100" s="80" t="e">
        <f>LOOKUP(X100,WeekNumber2!$E$3:$ER$3,WeekNumber2!$E$6:$ER$6)+AE100</f>
        <v>#VALUE!</v>
      </c>
      <c r="AP100" s="111" t="e">
        <f>LOOKUP(X100,WeekNumber2!$E$3:$ER$3,WeekNumber2!$E$6:$ER$6)+AE100</f>
        <v>#VALUE!</v>
      </c>
    </row>
    <row r="101" spans="1:41" ht="14.25">
      <c r="A101" s="99">
        <f ca="1">TODAY()</f>
        <v>39409</v>
      </c>
      <c r="E101" s="98"/>
      <c r="F101" s="101">
        <f>IF(E101="","",AF101)</f>
      </c>
      <c r="I101" s="91" t="str">
        <f ca="1" t="shared" si="22"/>
        <v>0D</v>
      </c>
      <c r="T101" s="97">
        <f ca="1">TODAY()</f>
        <v>39409</v>
      </c>
      <c r="U101" s="84">
        <f t="shared" si="16"/>
        <v>11</v>
      </c>
      <c r="V101" s="85">
        <f t="shared" si="17"/>
        <v>39409</v>
      </c>
      <c r="W101" s="88" t="str">
        <f>CONCATENATE("Week of  ",LOOKUP(U101,'WeeklyView (2)'!$D$93:$O$93,'WeeklyView (2)'!$D$94:$O$94)," ",DAY(X101)," ",YEAR(X101))</f>
        <v>Week of  November 19 2007</v>
      </c>
      <c r="X101" s="86">
        <f t="shared" si="18"/>
        <v>39405</v>
      </c>
      <c r="Y101" s="87" t="str">
        <f>IF(OR(AND(MONTH(V101)=1,DAY(V101)=1),AND(V101&lt;DATE(YEAR(V101)+1,MONTH(1),DAY(1)),V101&gt;DATE(YEAR(V101)+1,MONTH(1),DAY(1)-7))),"Week 1",CONCATENATE("Week ",LOOKUP(X101,WeekNumber2!$E$3:$ER$3,WeekNumber2!$E$5:$ER$5)))</f>
        <v>Week 47</v>
      </c>
      <c r="Z101">
        <f>LOOKUP(X101,WeekNumber2!$E$3:$ER$3,WeekNumber2!$E$5:$ER$5)</f>
        <v>47</v>
      </c>
      <c r="AA101"/>
      <c r="AB101"/>
      <c r="AC101"/>
      <c r="AD101" s="79">
        <f t="shared" si="19"/>
        <v>11</v>
      </c>
      <c r="AE101" s="83">
        <f t="shared" si="20"/>
        <v>0</v>
      </c>
      <c r="AF101" s="89" t="str">
        <f>CONCATENATE("Week of  ",LOOKUP(AD101,'WeeklyView (2)'!$D$93:$O$93,'WeeklyView (2)'!$D$94:$O$94)," ",DAY(AH101)," ",YEAR(AH101))</f>
        <v>Week of  November 19 2007</v>
      </c>
      <c r="AH101" s="81">
        <f>LOOKUP(AO101,WeekNumber2!$E$6:$BX$6,WeekNumber2!$E$3:$BX$3)</f>
        <v>39405</v>
      </c>
      <c r="AI101" s="114"/>
      <c r="AJ101"/>
      <c r="AK101"/>
      <c r="AL101"/>
      <c r="AM101"/>
      <c r="AN101" s="82" t="str">
        <f>IF(OR(AND(MONTH(V101)=1,DAY(V101)=1),AND(V101&lt;DATE(YEAR(V101)+1,MONTH(1),DAY(1)),V101&gt;DATE(YEAR(V101)+1,MONTH(1),DAY(1)-7))),"Week 1",CONCATENATE("Week ",LOOKUP(X101,WeekNumber2!$E$3:$ER$3,WeekNumber2!$E$6:$ER$6)+AE101))</f>
        <v>Week 47</v>
      </c>
      <c r="AO101" s="80">
        <f>LOOKUP(X101,WeekNumber2!$E$3:$ER$3,WeekNumber2!$E$5:$ER$5+AE101)</f>
        <v>47</v>
      </c>
    </row>
  </sheetData>
  <mergeCells count="9">
    <mergeCell ref="H1:I1"/>
    <mergeCell ref="H5:H6"/>
    <mergeCell ref="E3:F3"/>
    <mergeCell ref="G3:H3"/>
    <mergeCell ref="A5:B5"/>
    <mergeCell ref="F5:G5"/>
    <mergeCell ref="C5:C6"/>
    <mergeCell ref="D5:D6"/>
    <mergeCell ref="E5:E6"/>
  </mergeCells>
  <conditionalFormatting sqref="I7:I100">
    <cfRule type="expression" priority="1" dxfId="0" stopIfTrue="1">
      <formula>(AND(NOT(G7=""),G7=$Z$101,NOT(E7="")))</formula>
    </cfRule>
    <cfRule type="expression" priority="2" dxfId="1" stopIfTrue="1">
      <formula>(AND(NOT(G7=""),G7&lt;$Z$101,NOT(E7=""),ISNA(AJ7)=TRUE))</formula>
    </cfRule>
    <cfRule type="expression" priority="3" dxfId="2" stopIfTrue="1">
      <formula>(AND(NOT(A7=""),E7=""))</formula>
    </cfRule>
  </conditionalFormatting>
  <hyperlinks>
    <hyperlink ref="H1:I1" r:id="rId1" display="http://excelcalendar.com/"/>
  </hyperlinks>
  <printOptions/>
  <pageMargins left="0.43" right="0.18" top="0.63" bottom="0.55" header="0.3" footer="0.21"/>
  <pageSetup horizontalDpi="600" verticalDpi="600" orientation="landscape" paperSize="9" r:id="rId5"/>
  <headerFooter alignWithMargins="0">
    <oddHeader>&amp;C&amp;"Arial,標準"&amp;8&amp;Uexcelcalendar.com</oddHeader>
    <oddFooter>&amp;L&amp;T&amp;C&amp;F&amp;R&amp;D</oddFooter>
  </headerFooter>
  <drawing r:id="rId4"/>
  <legacyDrawing r:id="rId3"/>
</worksheet>
</file>

<file path=xl/worksheets/sheet2.xml><?xml version="1.0" encoding="utf-8"?>
<worksheet xmlns="http://schemas.openxmlformats.org/spreadsheetml/2006/main" xmlns:r="http://schemas.openxmlformats.org/officeDocument/2006/relationships">
  <dimension ref="A1:P193"/>
  <sheetViews>
    <sheetView workbookViewId="0" topLeftCell="A1">
      <pane ySplit="4" topLeftCell="BM5" activePane="bottomLeft" state="frozen"/>
      <selection pane="topLeft" activeCell="A1" sqref="A1"/>
      <selection pane="bottomLeft" activeCell="K27" sqref="K27"/>
    </sheetView>
  </sheetViews>
  <sheetFormatPr defaultColWidth="9.00390625" defaultRowHeight="13.5"/>
  <cols>
    <col min="1" max="1" width="1.875" style="2" customWidth="1"/>
    <col min="2" max="3" width="28.125" style="2" customWidth="1"/>
    <col min="4" max="4" width="12.50390625" style="2" bestFit="1" customWidth="1"/>
    <col min="5" max="5" width="4.25390625" style="2" hidden="1" customWidth="1"/>
    <col min="6" max="6" width="3.00390625" style="2" hidden="1" customWidth="1"/>
    <col min="7" max="7" width="10.375" style="2" hidden="1" customWidth="1"/>
    <col min="8" max="8" width="5.00390625" style="2" hidden="1" customWidth="1"/>
    <col min="9" max="15" width="6.625" style="2" customWidth="1"/>
    <col min="16" max="16384" width="9.00390625" style="2" customWidth="1"/>
  </cols>
  <sheetData>
    <row r="1" spans="1:15" ht="13.5">
      <c r="A1"/>
      <c r="B1"/>
      <c r="C1" s="3">
        <f ca="1">TODAY()</f>
        <v>39409</v>
      </c>
      <c r="D1" s="1"/>
      <c r="G1" s="4" t="str">
        <f>IF(OR(C1="",ISTEXT(C1)),"",CHOOSE(WEEKDAY(DATE(YEAR(C1),MONTH(C1),DAY(C1)),1),"Sunday.","Monday","Tuesday","Wednesday","Thursday","Friday","Saturday"))</f>
        <v>Friday</v>
      </c>
      <c r="I1" s="5">
        <f aca="true" t="shared" si="0" ref="I1:O1">MONTH(I3)</f>
        <v>11</v>
      </c>
      <c r="J1" s="6">
        <f t="shared" si="0"/>
        <v>11</v>
      </c>
      <c r="K1" s="6">
        <f t="shared" si="0"/>
        <v>11</v>
      </c>
      <c r="L1" s="6">
        <f t="shared" si="0"/>
        <v>11</v>
      </c>
      <c r="M1" s="6">
        <f t="shared" si="0"/>
        <v>11</v>
      </c>
      <c r="N1" s="6">
        <f t="shared" si="0"/>
        <v>11</v>
      </c>
      <c r="O1" s="6">
        <f t="shared" si="0"/>
        <v>11</v>
      </c>
    </row>
    <row r="2" spans="1:15" s="1" customFormat="1" ht="13.5">
      <c r="A2"/>
      <c r="B2"/>
      <c r="C2"/>
      <c r="G2" s="7"/>
      <c r="H2" s="7"/>
      <c r="I2" s="65" t="str">
        <f>CONCATENATE("Week of  ",LOOKUP(I1,$D$93:$O$93,$D$94:$O$94)," ",DAY(I3),",  ",YEAR(I3))</f>
        <v>Week of  November 19,  2007</v>
      </c>
      <c r="J2" s="66"/>
      <c r="K2" s="66"/>
      <c r="L2" s="66"/>
      <c r="M2" s="66"/>
      <c r="N2" s="66"/>
      <c r="O2" s="67"/>
    </row>
    <row r="3" spans="2:15" s="1" customFormat="1" ht="15.75">
      <c r="B3" s="143" t="str">
        <f>I2</f>
        <v>Week of  November 19,  2007</v>
      </c>
      <c r="C3" s="144"/>
      <c r="D3" s="8"/>
      <c r="G3" s="7"/>
      <c r="H3" s="7"/>
      <c r="I3" s="9">
        <f>IF(WEEKDAY($C$1)=1,$C$1-6,IF(WEEKDAY($C$1)=7,$C$1-5,IF(WEEKDAY($C$1)=6,$C$1-4,IF(WEEKDAY($C$1)=5,$C$1-3,IF(WEEKDAY($C$1)=4,$C$1-2,IF(WEEKDAY($C$1)=3,$C$1-1,$C$1))))))</f>
        <v>39405</v>
      </c>
      <c r="J3" s="10">
        <f aca="true" t="shared" si="1" ref="J3:O3">I3+1</f>
        <v>39406</v>
      </c>
      <c r="K3" s="10">
        <f t="shared" si="1"/>
        <v>39407</v>
      </c>
      <c r="L3" s="10">
        <f t="shared" si="1"/>
        <v>39408</v>
      </c>
      <c r="M3" s="10">
        <f t="shared" si="1"/>
        <v>39409</v>
      </c>
      <c r="N3" s="10">
        <f t="shared" si="1"/>
        <v>39410</v>
      </c>
      <c r="O3" s="9">
        <f t="shared" si="1"/>
        <v>39411</v>
      </c>
    </row>
    <row r="4" spans="2:15" s="1" customFormat="1" ht="13.5">
      <c r="B4" s="11"/>
      <c r="C4" s="58" t="str">
        <f>IF(OR(AND(MONTH(C1)=1,DAY(C1)=1),AND(C1&lt;DATE(YEAR(C1)+1,MONTH(1),DAY(1)),C1&gt;DATE(YEAR(C1)+1,MONTH(1),DAY(1)-7))),"Week 1",CONCATENATE("Week ",LOOKUP(I3,WeekNumber2!E3:ER3,WeekNumber2!E5:ER5)))</f>
        <v>Week 47</v>
      </c>
      <c r="D4" s="12"/>
      <c r="G4" s="13" t="s">
        <v>11</v>
      </c>
      <c r="H4" s="14" t="s">
        <v>12</v>
      </c>
      <c r="I4" s="15">
        <f aca="true" t="shared" si="2" ref="I4:O4">I3</f>
        <v>39405</v>
      </c>
      <c r="J4" s="16">
        <f t="shared" si="2"/>
        <v>39406</v>
      </c>
      <c r="K4" s="16">
        <f t="shared" si="2"/>
        <v>39407</v>
      </c>
      <c r="L4" s="16">
        <f t="shared" si="2"/>
        <v>39408</v>
      </c>
      <c r="M4" s="16">
        <f t="shared" si="2"/>
        <v>39409</v>
      </c>
      <c r="N4" s="16">
        <f t="shared" si="2"/>
        <v>39410</v>
      </c>
      <c r="O4" s="15">
        <f t="shared" si="2"/>
        <v>39411</v>
      </c>
    </row>
    <row r="5" spans="1:15" s="1" customFormat="1" ht="24.75" customHeight="1" hidden="1">
      <c r="A5" s="142"/>
      <c r="B5" s="17">
        <f>IF(AND(MONTH(I3)=1,DAY(I3)=1),CONCATENATE("Jan 1 ",YEAR(I3)," ",CHOOSE(WEEKDAY(DATE(YEAR(I3),MONTH(I3),DAY(I3)),1),"Sunday","Monday","Tuesday","Wednesday","Thursday","Friday","Saturday")),IF(DAY(I3)=1,CONCATENATE(LOOKUP(I1,$D$93:$O$93,$D$94:$O$94)," 1  ",CHOOSE(WEEKDAY(DATE(YEAR(I3),MONTH(I3),DAY(I3)),1),"Sunday","Monday","Tuesday","Wednesday","Thursday","Friday","Saturday")),I3))</f>
        <v>39405</v>
      </c>
      <c r="C5" s="18">
        <f>IF(AND(MONTH(M3)=1,DAY(M3)=1),CONCATENATE(CHOOSE(WEEKDAY(DATE(YEAR(M3),MONTH(M3),DAY(M3)),1),"Sunday","Monday","Tuesday","Wednesday","Thursday","Friday","Saturday"),"Jan 1 ",YEAR(M3)," "),IF(DAY(M3)=1,CONCATENATE(CHOOSE(WEEKDAY(DATE(YEAR(M3),MONTH(M3),DAY(M3)),1),"Sunday","Monday","Tuesday","Wednesday","Thursday","Friday","Saturday"),"  ",LOOKUP(M1,$D$93:$O$93,$D$94:$O$94)," 1"),M3))</f>
        <v>39409</v>
      </c>
      <c r="D5" s="19"/>
      <c r="E5"/>
      <c r="F5"/>
      <c r="G5" s="20">
        <v>37436</v>
      </c>
      <c r="H5" s="21" t="e">
        <f>G5-#REF!</f>
        <v>#REF!</v>
      </c>
      <c r="I5"/>
      <c r="J5"/>
      <c r="K5"/>
      <c r="L5"/>
      <c r="M5"/>
      <c r="N5"/>
      <c r="O5"/>
    </row>
    <row r="6" spans="1:15" s="1" customFormat="1" ht="24.75" customHeight="1" hidden="1">
      <c r="A6" s="142"/>
      <c r="B6" s="141"/>
      <c r="C6" s="141"/>
      <c r="D6" s="23"/>
      <c r="E6" s="24">
        <v>1</v>
      </c>
      <c r="F6" s="24" t="s">
        <v>13</v>
      </c>
      <c r="G6" s="20"/>
      <c r="H6" s="21" t="e">
        <f>G6-#REF!</f>
        <v>#REF!</v>
      </c>
      <c r="I6"/>
      <c r="J6"/>
      <c r="K6"/>
      <c r="L6"/>
      <c r="M6"/>
      <c r="N6"/>
      <c r="O6"/>
    </row>
    <row r="7" spans="1:15" s="1" customFormat="1" ht="24.75" customHeight="1" hidden="1">
      <c r="A7" s="142"/>
      <c r="B7" s="141"/>
      <c r="C7" s="141"/>
      <c r="D7" s="25"/>
      <c r="E7" s="24">
        <v>2</v>
      </c>
      <c r="F7" s="24" t="s">
        <v>13</v>
      </c>
      <c r="G7" s="20"/>
      <c r="H7" s="21" t="e">
        <f>G7-#REF!</f>
        <v>#REF!</v>
      </c>
      <c r="I7"/>
      <c r="J7"/>
      <c r="K7"/>
      <c r="L7"/>
      <c r="M7"/>
      <c r="N7"/>
      <c r="O7"/>
    </row>
    <row r="8" spans="1:15" s="1" customFormat="1" ht="24.75" customHeight="1" hidden="1">
      <c r="A8" s="142"/>
      <c r="B8" s="141"/>
      <c r="C8" s="141"/>
      <c r="D8" s="25"/>
      <c r="E8" s="24">
        <v>3</v>
      </c>
      <c r="F8" s="24" t="s">
        <v>13</v>
      </c>
      <c r="G8" s="20"/>
      <c r="H8" s="21" t="e">
        <f>G8-#REF!</f>
        <v>#REF!</v>
      </c>
      <c r="I8"/>
      <c r="J8"/>
      <c r="K8"/>
      <c r="L8"/>
      <c r="M8"/>
      <c r="N8"/>
      <c r="O8"/>
    </row>
    <row r="9" spans="1:15" s="1" customFormat="1" ht="24.75" customHeight="1" hidden="1">
      <c r="A9" s="142"/>
      <c r="B9" s="22"/>
      <c r="C9" s="22"/>
      <c r="D9" s="25"/>
      <c r="E9" s="24">
        <v>4</v>
      </c>
      <c r="F9" s="24" t="s">
        <v>13</v>
      </c>
      <c r="G9" s="20"/>
      <c r="H9" s="26" t="e">
        <f>G9-#REF!</f>
        <v>#REF!</v>
      </c>
      <c r="I9"/>
      <c r="J9"/>
      <c r="K9"/>
      <c r="L9"/>
      <c r="M9"/>
      <c r="N9"/>
      <c r="O9"/>
    </row>
    <row r="10" spans="1:15" s="1" customFormat="1" ht="24.75" customHeight="1" hidden="1">
      <c r="A10" s="142"/>
      <c r="B10" s="27">
        <f>IF(AND(MONTH(J3)=1,DAY(J3)=1),CONCATENATE("Jan 1 ",YEAR(J3)," ",CHOOSE(WEEKDAY(DATE(YEAR(J3),MONTH(J3),DAY(J3)),1),"Sunday","Monday","Tuesday","Wednesday","Thursday","Friday","Saturday")),IF(DAY(J3)=1,CONCATENATE(LOOKUP(J1,$D$93:$O$93,$D$94:$O$94)," 1  ",CHOOSE(WEEKDAY(DATE(YEAR(J3),MONTH(J3),DAY(J3)),1),"Sunday","Monday","Tuesday","Wednesday","Thursday","Friday","Saturday")),J3))</f>
        <v>39406</v>
      </c>
      <c r="C10" s="28">
        <f>IF(AND(MONTH(N3)=1,DAY(N3)=1),CONCATENATE(CHOOSE(WEEKDAY(DATE(YEAR(N3),MONTH(N3),DAY(N3)),1),"Sunday","Monday","Tuesday","Wednesday","Thursday","Friday","Saturday"),"Jan 1 ",YEAR(N3)," "),IF(DAY(N3)=1,CONCATENATE(CHOOSE(WEEKDAY(DATE(YEAR(N3),MONTH(N3),DAY(N3)),1),"Sunday","Monday","Tuesday","Wednesday","Thursday","Friday","Saturday"),"  ",LOOKUP(N1,$D$93:$O$93,$D$94:$O$94)," 1"),N3))</f>
        <v>39410</v>
      </c>
      <c r="D10" s="29"/>
      <c r="E10" s="24">
        <v>5</v>
      </c>
      <c r="F10" s="24" t="s">
        <v>13</v>
      </c>
      <c r="G10" s="20"/>
      <c r="H10" s="21" t="e">
        <f>G10-#REF!</f>
        <v>#REF!</v>
      </c>
      <c r="I10"/>
      <c r="J10"/>
      <c r="K10"/>
      <c r="L10"/>
      <c r="M10"/>
      <c r="N10"/>
      <c r="O10"/>
    </row>
    <row r="11" spans="1:15" s="1" customFormat="1" ht="24.75" customHeight="1" hidden="1">
      <c r="A11" s="142"/>
      <c r="B11" s="141"/>
      <c r="C11" s="141"/>
      <c r="D11" s="25"/>
      <c r="E11" s="24">
        <v>6</v>
      </c>
      <c r="F11" s="24" t="s">
        <v>13</v>
      </c>
      <c r="G11" s="20"/>
      <c r="H11" s="21" t="e">
        <f>G11-#REF!</f>
        <v>#REF!</v>
      </c>
      <c r="I11"/>
      <c r="J11"/>
      <c r="K11"/>
      <c r="L11"/>
      <c r="M11"/>
      <c r="N11"/>
      <c r="O11"/>
    </row>
    <row r="12" spans="1:15" s="1" customFormat="1" ht="24.75" customHeight="1" hidden="1">
      <c r="A12" s="142"/>
      <c r="B12" s="141"/>
      <c r="C12" s="141"/>
      <c r="D12" s="25"/>
      <c r="E12" s="24">
        <v>7</v>
      </c>
      <c r="F12" s="24" t="s">
        <v>13</v>
      </c>
      <c r="G12" s="20"/>
      <c r="H12" s="21" t="e">
        <f>G12-#REF!</f>
        <v>#REF!</v>
      </c>
      <c r="I12"/>
      <c r="J12"/>
      <c r="K12"/>
      <c r="L12"/>
      <c r="M12"/>
      <c r="N12"/>
      <c r="O12"/>
    </row>
    <row r="13" spans="1:15" s="1" customFormat="1" ht="24.75" customHeight="1" hidden="1">
      <c r="A13" s="142"/>
      <c r="B13" s="141"/>
      <c r="C13" s="141"/>
      <c r="D13" s="25"/>
      <c r="E13" s="24">
        <v>8</v>
      </c>
      <c r="F13" s="24" t="s">
        <v>13</v>
      </c>
      <c r="G13" s="20"/>
      <c r="H13" s="21" t="e">
        <f>G13-#REF!</f>
        <v>#REF!</v>
      </c>
      <c r="I13"/>
      <c r="J13"/>
      <c r="K13"/>
      <c r="L13"/>
      <c r="M13"/>
      <c r="N13"/>
      <c r="O13"/>
    </row>
    <row r="14" spans="1:15" s="1" customFormat="1" ht="24.75" customHeight="1" hidden="1">
      <c r="A14" s="142"/>
      <c r="B14" s="30"/>
      <c r="C14" s="22"/>
      <c r="D14" s="25"/>
      <c r="E14" s="24">
        <v>9</v>
      </c>
      <c r="F14" s="24" t="s">
        <v>13</v>
      </c>
      <c r="G14" s="20"/>
      <c r="H14" s="21" t="e">
        <f>G14-#REF!</f>
        <v>#REF!</v>
      </c>
      <c r="I14"/>
      <c r="J14"/>
      <c r="K14"/>
      <c r="L14"/>
      <c r="M14"/>
      <c r="N14"/>
      <c r="O14"/>
    </row>
    <row r="15" spans="1:15" s="1" customFormat="1" ht="24.75" customHeight="1" hidden="1">
      <c r="A15" s="142"/>
      <c r="B15" s="27">
        <f>IF(AND(MONTH(K3)=1,DAY(K3)=1),CONCATENATE("Jan 1 ",YEAR(K3)," ",CHOOSE(WEEKDAY(DATE(YEAR(K3),MONTH(K3),DAY(K3)),1),"Sunday","Monday","Tuesday","Wednesday","Thursday","Friday","Saturday")),IF(DAY(K3)=1,CONCATENATE(LOOKUP(K1,$D$93:$O$93,$D$94:$O$94)," 1  ",CHOOSE(WEEKDAY(DATE(YEAR(K3),MONTH(K3),DAY(K3)),1),"Sunday","Monday","Tuesday","Wednesday","Thursday","Friday","Saturday")),K3))</f>
        <v>39407</v>
      </c>
      <c r="C15" s="28">
        <f>IF(AND(MONTH(O3)=1,DAY(O3)=1),CONCATENATE(CHOOSE(WEEKDAY(DATE(YEAR(O3),MONTH(O3),DAY(O3)),1),"Sunday.","Monday","Tuesday","Wednesday","Thursday","Friday","Saturday"),"Jan 1 ",YEAR(O3)," "),IF(DAY(O3)=1,CONCATENATE(CHOOSE(WEEKDAY(DATE(YEAR(O3),MONTH(O3),DAY(O3)),1),"Sunday","Monday","Tuesday","Wednesday","Thursday","Friday","Saturday"),"  "," ",LOOKUP(O1,$D$93:$O$93,$D$94:$O$94)," 1"),O3))</f>
        <v>39411</v>
      </c>
      <c r="D15" s="31"/>
      <c r="E15" s="24">
        <v>10</v>
      </c>
      <c r="F15" s="24" t="s">
        <v>13</v>
      </c>
      <c r="G15" s="20"/>
      <c r="H15" s="21"/>
      <c r="I15"/>
      <c r="J15"/>
      <c r="K15"/>
      <c r="L15"/>
      <c r="M15"/>
      <c r="N15"/>
      <c r="O15"/>
    </row>
    <row r="16" spans="1:15" s="1" customFormat="1" ht="24.75" customHeight="1" hidden="1">
      <c r="A16" s="142"/>
      <c r="B16" s="141"/>
      <c r="C16" s="141"/>
      <c r="D16" s="25"/>
      <c r="E16" s="24">
        <v>11</v>
      </c>
      <c r="F16" s="24" t="s">
        <v>14</v>
      </c>
      <c r="G16" s="20"/>
      <c r="H16" s="21" t="e">
        <f>G16-#REF!</f>
        <v>#REF!</v>
      </c>
      <c r="I16"/>
      <c r="J16"/>
      <c r="K16"/>
      <c r="L16"/>
      <c r="M16"/>
      <c r="N16"/>
      <c r="O16"/>
    </row>
    <row r="17" spans="1:15" s="1" customFormat="1" ht="24.75" customHeight="1" hidden="1">
      <c r="A17" s="142"/>
      <c r="B17" s="141"/>
      <c r="C17" s="141"/>
      <c r="D17" s="25"/>
      <c r="E17" s="24">
        <v>12</v>
      </c>
      <c r="F17" s="24" t="s">
        <v>14</v>
      </c>
      <c r="G17" s="20"/>
      <c r="H17" s="21" t="e">
        <f>G17-#REF!</f>
        <v>#REF!</v>
      </c>
      <c r="I17"/>
      <c r="J17"/>
      <c r="K17"/>
      <c r="L17"/>
      <c r="M17"/>
      <c r="N17"/>
      <c r="O17"/>
    </row>
    <row r="18" spans="1:15" s="1" customFormat="1" ht="24.75" customHeight="1" hidden="1">
      <c r="A18" s="142"/>
      <c r="B18" s="141"/>
      <c r="C18" s="141"/>
      <c r="D18" s="25"/>
      <c r="E18" s="24">
        <v>13</v>
      </c>
      <c r="F18" s="24" t="s">
        <v>14</v>
      </c>
      <c r="G18" s="20"/>
      <c r="H18" s="21" t="e">
        <f>G18-#REF!</f>
        <v>#REF!</v>
      </c>
      <c r="I18"/>
      <c r="J18"/>
      <c r="K18"/>
      <c r="L18"/>
      <c r="M18"/>
      <c r="N18"/>
      <c r="O18"/>
    </row>
    <row r="19" spans="1:15" s="1" customFormat="1" ht="24.75" customHeight="1" hidden="1">
      <c r="A19" s="142"/>
      <c r="B19" s="22"/>
      <c r="C19" s="32"/>
      <c r="D19" s="25"/>
      <c r="E19" s="24">
        <v>14</v>
      </c>
      <c r="F19" s="24" t="s">
        <v>14</v>
      </c>
      <c r="G19" s="20"/>
      <c r="H19" s="21" t="e">
        <f>G19-#REF!</f>
        <v>#REF!</v>
      </c>
      <c r="I19"/>
      <c r="J19"/>
      <c r="K19"/>
      <c r="L19"/>
      <c r="M19"/>
      <c r="N19"/>
      <c r="O19"/>
    </row>
    <row r="20" spans="1:15" s="1" customFormat="1" ht="24.75" customHeight="1" hidden="1">
      <c r="A20" s="142"/>
      <c r="B20" s="27">
        <f>IF(AND(MONTH(L3)=1,DAY(L3)=1),CONCATENATE("Jan 1 ",YEAR(L3)," ",CHOOSE(WEEKDAY(DATE(YEAR(L3),MONTH(L3),DAY(L3)),1),"Sunday","Monday","Tuesday","Wednesday","Thursday","Friday","Saturday")),IF(DAY(L3)=1,CONCATENATE(LOOKUP(L1,$D$93:$O$93,$D$94:$O$94)," 1  ",CHOOSE(WEEKDAY(DATE(YEAR(L3),MONTH(L3),DAY(L3)),1),"Sunday","Monday","Tuesday","Wednesday","Thursday","Friday","Saturday")),L3))</f>
        <v>39408</v>
      </c>
      <c r="C20" s="33"/>
      <c r="D20" s="34"/>
      <c r="E20" s="24">
        <v>15</v>
      </c>
      <c r="F20" s="24" t="s">
        <v>14</v>
      </c>
      <c r="G20" s="20"/>
      <c r="H20" s="21" t="e">
        <f>G20-#REF!</f>
        <v>#REF!</v>
      </c>
      <c r="I20"/>
      <c r="J20"/>
      <c r="K20"/>
      <c r="L20"/>
      <c r="M20"/>
      <c r="N20"/>
      <c r="O20"/>
    </row>
    <row r="21" spans="1:15" s="1" customFormat="1" ht="24.75" customHeight="1" hidden="1">
      <c r="A21" s="142"/>
      <c r="B21" s="141"/>
      <c r="C21" s="141"/>
      <c r="D21" s="35"/>
      <c r="E21" s="24">
        <v>16</v>
      </c>
      <c r="F21" s="24" t="s">
        <v>14</v>
      </c>
      <c r="G21" s="20"/>
      <c r="H21" s="21" t="e">
        <f>G21-#REF!</f>
        <v>#REF!</v>
      </c>
      <c r="I21"/>
      <c r="J21"/>
      <c r="K21"/>
      <c r="L21"/>
      <c r="M21"/>
      <c r="N21"/>
      <c r="O21"/>
    </row>
    <row r="22" spans="1:15" ht="24.75" customHeight="1" hidden="1">
      <c r="A22" s="142"/>
      <c r="B22" s="141"/>
      <c r="C22" s="141"/>
      <c r="D22" s="35"/>
      <c r="E22" s="24">
        <v>17</v>
      </c>
      <c r="F22" s="24" t="s">
        <v>14</v>
      </c>
      <c r="G22" s="20"/>
      <c r="H22" s="21" t="e">
        <f>G22-#REF!</f>
        <v>#REF!</v>
      </c>
      <c r="I22"/>
      <c r="J22"/>
      <c r="K22"/>
      <c r="L22"/>
      <c r="M22"/>
      <c r="N22"/>
      <c r="O22"/>
    </row>
    <row r="23" spans="1:15" ht="24.75" customHeight="1" hidden="1">
      <c r="A23" s="142"/>
      <c r="B23" s="141"/>
      <c r="C23" s="141"/>
      <c r="D23" s="35"/>
      <c r="E23" s="24">
        <v>18</v>
      </c>
      <c r="F23" s="24" t="s">
        <v>14</v>
      </c>
      <c r="G23" s="20"/>
      <c r="H23" s="21" t="e">
        <f>G23-#REF!</f>
        <v>#REF!</v>
      </c>
      <c r="I23"/>
      <c r="J23"/>
      <c r="K23"/>
      <c r="L23"/>
      <c r="M23"/>
      <c r="N23"/>
      <c r="O23"/>
    </row>
    <row r="24" spans="1:15" ht="24.75" customHeight="1" hidden="1">
      <c r="A24" s="142"/>
      <c r="B24" s="32"/>
      <c r="C24" s="37"/>
      <c r="D24" s="35"/>
      <c r="E24" s="24">
        <v>19</v>
      </c>
      <c r="F24" s="24" t="s">
        <v>14</v>
      </c>
      <c r="G24" s="20"/>
      <c r="H24" s="21" t="e">
        <f>G24-#REF!</f>
        <v>#REF!</v>
      </c>
      <c r="I24"/>
      <c r="J24"/>
      <c r="K24"/>
      <c r="L24"/>
      <c r="M24"/>
      <c r="N24"/>
      <c r="O24"/>
    </row>
    <row r="25" spans="2:15" ht="24.75" customHeight="1">
      <c r="B25" s="36"/>
      <c r="C25" s="36"/>
      <c r="D25" s="36"/>
      <c r="E25" s="24">
        <v>20</v>
      </c>
      <c r="F25" s="24" t="s">
        <v>14</v>
      </c>
      <c r="G25" s="20"/>
      <c r="H25" s="21" t="e">
        <f>G25-#REF!</f>
        <v>#REF!</v>
      </c>
      <c r="I25"/>
      <c r="J25"/>
      <c r="K25"/>
      <c r="L25"/>
      <c r="M25"/>
      <c r="N25"/>
      <c r="O25"/>
    </row>
    <row r="26" spans="1:15" ht="24.75" customHeight="1">
      <c r="A26" s="5">
        <f>MONTH(B26)</f>
        <v>8</v>
      </c>
      <c r="B26" s="72">
        <v>37488</v>
      </c>
      <c r="C26" s="71" t="str">
        <f>CONCATENATE("Week of  ",LOOKUP(A26,$D$93:$O$93,$D$94:$O$94)," ",DAY(D26)," ",YEAR(D26))</f>
        <v>Week of  August 19 2002</v>
      </c>
      <c r="D26" s="77">
        <f>IF(WEEKDAY(B26)=1,B26-6,IF(WEEKDAY(B26)=7,B26-5,IF(WEEKDAY(B26)=6,B26-4,IF(WEEKDAY(B26)=5,B26-3,IF(WEEKDAY(B26)=4,B26-2,IF(WEEKDAY(B26)=3,B26-1,B26))))))</f>
        <v>37487</v>
      </c>
      <c r="E26" s="24">
        <v>21</v>
      </c>
      <c r="F26" s="24" t="s">
        <v>15</v>
      </c>
      <c r="G26" s="20"/>
      <c r="H26" s="73" t="e">
        <f>G26-#REF!</f>
        <v>#REF!</v>
      </c>
      <c r="I26" s="74" t="e">
        <f>IF(OR(AND(MONTH(B26)=1,DAY(B26)=1),AND(B26&lt;DATE(YEAR(B26)+1,MONTH(1),DAY(1)),B26&gt;DATE(YEAR(B26)+1,MONTH(1),DAY(1)-7))),"Week 1",CONCATENATE("Week ",LOOKUP(D26,WeekNumber2!$E$3:$ER$3,WeekNumber2!$E$5:$ER$5)))</f>
        <v>#N/A</v>
      </c>
      <c r="J26"/>
      <c r="K26"/>
      <c r="L26"/>
      <c r="M26"/>
      <c r="N26"/>
      <c r="O26"/>
    </row>
    <row r="27" spans="1:15" ht="24.75" customHeight="1">
      <c r="A27" s="5" t="e">
        <f>MONTH(D27)</f>
        <v>#N/A</v>
      </c>
      <c r="B27" s="36"/>
      <c r="C27" s="71" t="e">
        <f>CONCATENATE("Week of  ",LOOKUP(A27,$D$93:$O$93,$D$94:$O$94)," ",DAY(D27)," ",YEAR(D27))</f>
        <v>#N/A</v>
      </c>
      <c r="D27" s="78" t="e">
        <f>LOOKUP(K27,WeekNumber2!E5:ER5,WeekNumber2!E3:ER3)</f>
        <v>#N/A</v>
      </c>
      <c r="E27" s="24">
        <v>22</v>
      </c>
      <c r="F27" s="24" t="s">
        <v>15</v>
      </c>
      <c r="G27" s="20"/>
      <c r="H27" s="21" t="e">
        <f>G27-#REF!</f>
        <v>#REF!</v>
      </c>
      <c r="I27" s="75" t="e">
        <f>IF(OR(AND(MONTH(B26)=1,DAY(B26)=1),AND(B26&lt;DATE(YEAR(B26)+1,MONTH(1),DAY(1)),B26&gt;DATE(YEAR(B26)+1,MONTH(1),DAY(1)-7))),"Week 1",CONCATENATE("Week ",LOOKUP(D26,WeekNumber2!$E$3:$ER$3,WeekNumber2!$E$5:$ER$5)+J27))</f>
        <v>#N/A</v>
      </c>
      <c r="J27" s="76">
        <v>2</v>
      </c>
      <c r="K27" s="36" t="e">
        <f>LOOKUP(D26,WeekNumber2!$E$3:$ER$3,WeekNumber2!$E$5:$ER$5+J27)</f>
        <v>#N/A</v>
      </c>
      <c r="L27"/>
      <c r="M27"/>
      <c r="N27"/>
      <c r="O27"/>
    </row>
    <row r="28" spans="1:15" ht="24.75" customHeight="1">
      <c r="A28" s="38"/>
      <c r="B28" s="36"/>
      <c r="C28" s="36"/>
      <c r="D28" s="36"/>
      <c r="E28" s="24">
        <v>23</v>
      </c>
      <c r="F28" s="24" t="s">
        <v>15</v>
      </c>
      <c r="G28" s="20"/>
      <c r="H28" s="21" t="e">
        <f>G28-#REF!</f>
        <v>#REF!</v>
      </c>
      <c r="I28"/>
      <c r="J28"/>
      <c r="K28"/>
      <c r="L28"/>
      <c r="M28"/>
      <c r="N28"/>
      <c r="O28"/>
    </row>
    <row r="29" spans="1:15" ht="24.75" customHeight="1">
      <c r="A29" s="38"/>
      <c r="B29" s="36"/>
      <c r="C29" s="36"/>
      <c r="D29" s="36"/>
      <c r="E29" s="24">
        <v>24</v>
      </c>
      <c r="F29" s="24" t="s">
        <v>15</v>
      </c>
      <c r="G29" s="20"/>
      <c r="H29" s="21" t="e">
        <f>G29-#REF!</f>
        <v>#REF!</v>
      </c>
      <c r="I29"/>
      <c r="J29"/>
      <c r="K29"/>
      <c r="L29"/>
      <c r="M29"/>
      <c r="N29"/>
      <c r="O29"/>
    </row>
    <row r="30" spans="1:15" ht="24.75" customHeight="1">
      <c r="A30" s="38"/>
      <c r="B30" s="36"/>
      <c r="C30" s="36"/>
      <c r="D30" s="36"/>
      <c r="E30" s="24">
        <v>25</v>
      </c>
      <c r="F30" s="24" t="s">
        <v>15</v>
      </c>
      <c r="G30" s="20"/>
      <c r="H30" s="21" t="e">
        <f>G30-#REF!</f>
        <v>#REF!</v>
      </c>
      <c r="I30"/>
      <c r="J30"/>
      <c r="K30"/>
      <c r="L30"/>
      <c r="M30"/>
      <c r="N30"/>
      <c r="O30"/>
    </row>
    <row r="31" spans="1:15" ht="24.75" customHeight="1">
      <c r="A31" s="38"/>
      <c r="B31" s="36"/>
      <c r="C31" s="36"/>
      <c r="D31" s="36"/>
      <c r="E31" s="24">
        <v>26</v>
      </c>
      <c r="F31" s="24" t="s">
        <v>15</v>
      </c>
      <c r="G31" s="20"/>
      <c r="H31" s="21" t="e">
        <f>G31-#REF!</f>
        <v>#REF!</v>
      </c>
      <c r="I31"/>
      <c r="J31"/>
      <c r="K31"/>
      <c r="L31"/>
      <c r="M31"/>
      <c r="N31"/>
      <c r="O31"/>
    </row>
    <row r="32" spans="1:15" ht="24.75" customHeight="1">
      <c r="A32" s="38"/>
      <c r="B32" s="36"/>
      <c r="C32" s="36"/>
      <c r="D32" s="36"/>
      <c r="E32" s="24">
        <v>27</v>
      </c>
      <c r="F32" s="24" t="s">
        <v>15</v>
      </c>
      <c r="G32" s="20"/>
      <c r="H32" s="21" t="e">
        <f>G32-#REF!</f>
        <v>#REF!</v>
      </c>
      <c r="I32"/>
      <c r="J32"/>
      <c r="K32"/>
      <c r="L32"/>
      <c r="M32"/>
      <c r="N32"/>
      <c r="O32"/>
    </row>
    <row r="33" spans="1:15" ht="24.75" customHeight="1">
      <c r="A33" s="38"/>
      <c r="B33" s="36"/>
      <c r="C33" s="36"/>
      <c r="D33" s="36"/>
      <c r="E33" s="24">
        <v>28</v>
      </c>
      <c r="F33" s="24" t="s">
        <v>15</v>
      </c>
      <c r="G33" s="20"/>
      <c r="H33" s="21" t="e">
        <f>G33-#REF!</f>
        <v>#REF!</v>
      </c>
      <c r="I33"/>
      <c r="J33"/>
      <c r="K33"/>
      <c r="L33"/>
      <c r="M33"/>
      <c r="N33"/>
      <c r="O33"/>
    </row>
    <row r="34" spans="1:15" ht="24.75" customHeight="1">
      <c r="A34" s="38"/>
      <c r="B34" s="36"/>
      <c r="C34" s="36"/>
      <c r="D34" s="36"/>
      <c r="E34" s="24">
        <v>29</v>
      </c>
      <c r="F34" s="24" t="s">
        <v>15</v>
      </c>
      <c r="G34" s="20"/>
      <c r="H34" s="21" t="e">
        <f>G34-#REF!</f>
        <v>#REF!</v>
      </c>
      <c r="I34"/>
      <c r="J34"/>
      <c r="K34"/>
      <c r="L34"/>
      <c r="M34"/>
      <c r="N34"/>
      <c r="O34"/>
    </row>
    <row r="35" spans="1:15" ht="24.75" customHeight="1">
      <c r="A35" s="38"/>
      <c r="B35" s="36"/>
      <c r="C35" s="36"/>
      <c r="D35" s="36"/>
      <c r="E35" s="24">
        <v>30</v>
      </c>
      <c r="F35" s="24" t="s">
        <v>15</v>
      </c>
      <c r="G35" s="20"/>
      <c r="H35" s="21" t="e">
        <f>G35-#REF!</f>
        <v>#REF!</v>
      </c>
      <c r="I35"/>
      <c r="J35"/>
      <c r="K35"/>
      <c r="L35"/>
      <c r="M35"/>
      <c r="N35"/>
      <c r="O35"/>
    </row>
    <row r="36" spans="1:15" ht="24.75" customHeight="1">
      <c r="A36" s="38"/>
      <c r="B36" s="36"/>
      <c r="C36" s="36"/>
      <c r="D36" s="36"/>
      <c r="E36" s="24">
        <v>31</v>
      </c>
      <c r="F36" s="24" t="s">
        <v>16</v>
      </c>
      <c r="G36" s="20"/>
      <c r="H36" s="21" t="e">
        <f>G36-#REF!</f>
        <v>#REF!</v>
      </c>
      <c r="I36"/>
      <c r="J36"/>
      <c r="K36"/>
      <c r="L36"/>
      <c r="M36"/>
      <c r="N36"/>
      <c r="O36"/>
    </row>
    <row r="37" spans="1:15" ht="24.75" customHeight="1">
      <c r="A37" s="38"/>
      <c r="B37" s="36"/>
      <c r="C37" s="36"/>
      <c r="D37" s="36"/>
      <c r="E37" s="24">
        <v>32</v>
      </c>
      <c r="F37" s="24" t="s">
        <v>16</v>
      </c>
      <c r="G37" s="20"/>
      <c r="H37" s="21" t="e">
        <f>G37-#REF!</f>
        <v>#REF!</v>
      </c>
      <c r="I37"/>
      <c r="J37"/>
      <c r="K37"/>
      <c r="L37"/>
      <c r="M37"/>
      <c r="N37"/>
      <c r="O37"/>
    </row>
    <row r="38" spans="1:15" ht="24.75" customHeight="1">
      <c r="A38" s="38"/>
      <c r="B38" s="36"/>
      <c r="C38" s="36"/>
      <c r="D38" s="36"/>
      <c r="E38" s="24">
        <v>33</v>
      </c>
      <c r="F38" s="24" t="s">
        <v>16</v>
      </c>
      <c r="G38" s="20"/>
      <c r="H38" s="21" t="e">
        <f>G38-#REF!</f>
        <v>#REF!</v>
      </c>
      <c r="I38"/>
      <c r="J38"/>
      <c r="K38"/>
      <c r="L38"/>
      <c r="M38"/>
      <c r="N38"/>
      <c r="O38"/>
    </row>
    <row r="39" spans="1:15" ht="24.75" customHeight="1">
      <c r="A39" s="38"/>
      <c r="B39" s="36"/>
      <c r="C39" s="36"/>
      <c r="D39" s="36"/>
      <c r="E39" s="24">
        <v>34</v>
      </c>
      <c r="F39" s="24" t="s">
        <v>16</v>
      </c>
      <c r="G39" s="20"/>
      <c r="H39" s="21" t="e">
        <f>G39-#REF!</f>
        <v>#REF!</v>
      </c>
      <c r="I39"/>
      <c r="J39"/>
      <c r="K39"/>
      <c r="L39"/>
      <c r="M39"/>
      <c r="N39"/>
      <c r="O39"/>
    </row>
    <row r="40" spans="1:15" ht="24.75" customHeight="1">
      <c r="A40" s="38"/>
      <c r="B40" s="36"/>
      <c r="C40" s="36"/>
      <c r="D40" s="36"/>
      <c r="E40" s="24">
        <v>35</v>
      </c>
      <c r="F40" s="24" t="s">
        <v>16</v>
      </c>
      <c r="G40" s="20"/>
      <c r="H40" s="21" t="e">
        <f>G40-#REF!</f>
        <v>#REF!</v>
      </c>
      <c r="I40"/>
      <c r="J40"/>
      <c r="K40"/>
      <c r="L40"/>
      <c r="M40"/>
      <c r="N40"/>
      <c r="O40"/>
    </row>
    <row r="41" spans="1:15" ht="24.75" customHeight="1">
      <c r="A41" s="38"/>
      <c r="B41" s="36"/>
      <c r="C41" s="36"/>
      <c r="D41" s="36"/>
      <c r="E41" s="24">
        <v>36</v>
      </c>
      <c r="F41" s="24" t="s">
        <v>16</v>
      </c>
      <c r="G41" s="20"/>
      <c r="H41" s="21" t="e">
        <f>G41-#REF!</f>
        <v>#REF!</v>
      </c>
      <c r="I41"/>
      <c r="J41"/>
      <c r="K41"/>
      <c r="L41"/>
      <c r="M41"/>
      <c r="N41"/>
      <c r="O41"/>
    </row>
    <row r="42" spans="1:15" ht="24.75" customHeight="1">
      <c r="A42" s="38"/>
      <c r="B42" s="36"/>
      <c r="C42" s="36"/>
      <c r="D42" s="36"/>
      <c r="E42" s="24">
        <v>37</v>
      </c>
      <c r="F42" s="24" t="s">
        <v>16</v>
      </c>
      <c r="G42" s="20"/>
      <c r="H42" s="21" t="e">
        <f>G42-#REF!</f>
        <v>#REF!</v>
      </c>
      <c r="I42"/>
      <c r="J42"/>
      <c r="K42"/>
      <c r="L42"/>
      <c r="M42"/>
      <c r="N42"/>
      <c r="O42"/>
    </row>
    <row r="43" spans="1:15" ht="24.75" customHeight="1">
      <c r="A43" s="38"/>
      <c r="B43" s="36"/>
      <c r="C43" s="36"/>
      <c r="D43" s="36"/>
      <c r="E43" s="24">
        <v>38</v>
      </c>
      <c r="F43" s="24" t="s">
        <v>16</v>
      </c>
      <c r="G43" s="20"/>
      <c r="H43" s="21" t="e">
        <f>G43-#REF!</f>
        <v>#REF!</v>
      </c>
      <c r="I43"/>
      <c r="J43"/>
      <c r="K43"/>
      <c r="L43"/>
      <c r="M43"/>
      <c r="N43"/>
      <c r="O43"/>
    </row>
    <row r="44" spans="1:15" ht="24.75" customHeight="1">
      <c r="A44" s="38"/>
      <c r="B44" s="36"/>
      <c r="C44" s="36"/>
      <c r="D44" s="36"/>
      <c r="E44" s="24">
        <v>39</v>
      </c>
      <c r="F44" s="24" t="s">
        <v>16</v>
      </c>
      <c r="G44" s="20"/>
      <c r="H44" s="21" t="e">
        <f>G44-#REF!</f>
        <v>#REF!</v>
      </c>
      <c r="I44"/>
      <c r="J44"/>
      <c r="K44"/>
      <c r="L44"/>
      <c r="M44"/>
      <c r="N44"/>
      <c r="O44"/>
    </row>
    <row r="45" spans="1:15" ht="24.75" customHeight="1">
      <c r="A45" s="38"/>
      <c r="B45" s="36"/>
      <c r="C45" s="36"/>
      <c r="D45" s="36"/>
      <c r="E45" s="24">
        <v>40</v>
      </c>
      <c r="F45" s="24" t="s">
        <v>16</v>
      </c>
      <c r="G45" s="20"/>
      <c r="H45" s="21" t="e">
        <f>G45-#REF!</f>
        <v>#REF!</v>
      </c>
      <c r="I45"/>
      <c r="J45"/>
      <c r="K45"/>
      <c r="L45"/>
      <c r="M45"/>
      <c r="N45"/>
      <c r="O45"/>
    </row>
    <row r="46" spans="1:15" ht="24.75" customHeight="1">
      <c r="A46" s="38"/>
      <c r="B46" s="36"/>
      <c r="C46" s="36"/>
      <c r="D46" s="36"/>
      <c r="E46" s="24">
        <v>41</v>
      </c>
      <c r="F46" s="24" t="s">
        <v>17</v>
      </c>
      <c r="G46" s="20"/>
      <c r="H46" s="21" t="e">
        <f>G46-#REF!</f>
        <v>#REF!</v>
      </c>
      <c r="I46"/>
      <c r="J46"/>
      <c r="K46"/>
      <c r="L46"/>
      <c r="M46"/>
      <c r="N46"/>
      <c r="O46"/>
    </row>
    <row r="47" spans="1:15" ht="24.75" customHeight="1">
      <c r="A47" s="38"/>
      <c r="B47" s="36"/>
      <c r="C47" s="36"/>
      <c r="D47" s="36"/>
      <c r="E47" s="24">
        <v>42</v>
      </c>
      <c r="F47" s="24" t="s">
        <v>17</v>
      </c>
      <c r="G47" s="20"/>
      <c r="H47" s="21" t="e">
        <f>G47-#REF!</f>
        <v>#REF!</v>
      </c>
      <c r="I47"/>
      <c r="J47"/>
      <c r="K47"/>
      <c r="L47"/>
      <c r="M47"/>
      <c r="N47"/>
      <c r="O47"/>
    </row>
    <row r="48" spans="1:15" ht="24.75" customHeight="1">
      <c r="A48" s="38"/>
      <c r="B48" s="36"/>
      <c r="C48" s="36"/>
      <c r="D48" s="36"/>
      <c r="E48" s="24">
        <v>43</v>
      </c>
      <c r="F48" s="24" t="s">
        <v>17</v>
      </c>
      <c r="G48" s="20"/>
      <c r="H48" s="21" t="e">
        <f>G48-#REF!</f>
        <v>#REF!</v>
      </c>
      <c r="I48"/>
      <c r="J48"/>
      <c r="K48"/>
      <c r="L48"/>
      <c r="M48"/>
      <c r="N48"/>
      <c r="O48"/>
    </row>
    <row r="49" spans="1:15" ht="24.75" customHeight="1">
      <c r="A49" s="38"/>
      <c r="B49" s="36"/>
      <c r="C49" s="36"/>
      <c r="D49" s="36"/>
      <c r="E49" s="24">
        <v>44</v>
      </c>
      <c r="F49" s="24" t="s">
        <v>17</v>
      </c>
      <c r="G49" s="20"/>
      <c r="H49" s="21" t="e">
        <f>G49-#REF!</f>
        <v>#REF!</v>
      </c>
      <c r="I49"/>
      <c r="J49"/>
      <c r="K49"/>
      <c r="L49"/>
      <c r="M49"/>
      <c r="N49"/>
      <c r="O49"/>
    </row>
    <row r="50" spans="1:15" ht="24.75" customHeight="1">
      <c r="A50" s="38"/>
      <c r="B50" s="36"/>
      <c r="C50" s="36"/>
      <c r="D50" s="36"/>
      <c r="E50" s="24">
        <v>45</v>
      </c>
      <c r="F50" s="39" t="s">
        <v>18</v>
      </c>
      <c r="G50" s="20"/>
      <c r="H50" s="21" t="e">
        <f>G50-#REF!</f>
        <v>#REF!</v>
      </c>
      <c r="I50"/>
      <c r="J50"/>
      <c r="K50"/>
      <c r="L50"/>
      <c r="M50"/>
      <c r="N50"/>
      <c r="O50"/>
    </row>
    <row r="51" spans="1:15" ht="24.75" customHeight="1">
      <c r="A51" s="38"/>
      <c r="B51" s="36"/>
      <c r="C51" s="36"/>
      <c r="D51" s="36"/>
      <c r="E51" s="24">
        <v>46</v>
      </c>
      <c r="F51" s="39" t="s">
        <v>18</v>
      </c>
      <c r="G51" s="20"/>
      <c r="H51" s="21" t="e">
        <f>G51-#REF!</f>
        <v>#REF!</v>
      </c>
      <c r="I51"/>
      <c r="J51"/>
      <c r="K51"/>
      <c r="L51"/>
      <c r="M51"/>
      <c r="N51"/>
      <c r="O51"/>
    </row>
    <row r="52" spans="1:15" ht="24.75" customHeight="1">
      <c r="A52" s="38"/>
      <c r="B52" s="36"/>
      <c r="C52" s="36"/>
      <c r="D52" s="36"/>
      <c r="E52" s="24">
        <v>47</v>
      </c>
      <c r="F52" s="39" t="s">
        <v>19</v>
      </c>
      <c r="G52" s="20"/>
      <c r="H52" s="21" t="e">
        <f>G52-#REF!</f>
        <v>#REF!</v>
      </c>
      <c r="I52"/>
      <c r="J52"/>
      <c r="K52"/>
      <c r="L52"/>
      <c r="M52"/>
      <c r="N52"/>
      <c r="O52"/>
    </row>
    <row r="53" spans="1:15" ht="24.75" customHeight="1">
      <c r="A53" s="38"/>
      <c r="B53" s="36"/>
      <c r="C53" s="36"/>
      <c r="D53" s="36"/>
      <c r="E53" s="24">
        <v>48</v>
      </c>
      <c r="F53" s="39" t="s">
        <v>20</v>
      </c>
      <c r="G53" s="20"/>
      <c r="H53" s="21" t="e">
        <f>G53-#REF!</f>
        <v>#REF!</v>
      </c>
      <c r="I53"/>
      <c r="J53"/>
      <c r="K53"/>
      <c r="L53"/>
      <c r="M53"/>
      <c r="N53"/>
      <c r="O53"/>
    </row>
    <row r="54" spans="1:15" ht="24.75" customHeight="1">
      <c r="A54" s="38"/>
      <c r="B54" s="36"/>
      <c r="C54" s="36"/>
      <c r="D54" s="36"/>
      <c r="E54" s="24">
        <f aca="true" t="shared" si="3" ref="E54:E60">E53+1</f>
        <v>49</v>
      </c>
      <c r="F54" s="24"/>
      <c r="G54" s="20"/>
      <c r="H54" s="21" t="e">
        <f>G54-#REF!</f>
        <v>#REF!</v>
      </c>
      <c r="I54"/>
      <c r="J54"/>
      <c r="K54"/>
      <c r="L54"/>
      <c r="M54"/>
      <c r="N54"/>
      <c r="O54"/>
    </row>
    <row r="55" spans="1:15" ht="24.75" customHeight="1">
      <c r="A55" s="38"/>
      <c r="B55" s="36"/>
      <c r="C55" s="36"/>
      <c r="D55" s="36"/>
      <c r="E55" s="24">
        <f t="shared" si="3"/>
        <v>50</v>
      </c>
      <c r="F55" s="24"/>
      <c r="G55" s="20"/>
      <c r="H55" s="21" t="e">
        <f>G55-#REF!</f>
        <v>#REF!</v>
      </c>
      <c r="I55"/>
      <c r="J55"/>
      <c r="K55"/>
      <c r="L55"/>
      <c r="M55"/>
      <c r="N55"/>
      <c r="O55"/>
    </row>
    <row r="56" spans="1:15" ht="24.75" customHeight="1">
      <c r="A56" s="38"/>
      <c r="B56" s="36"/>
      <c r="C56" s="36"/>
      <c r="D56" s="36"/>
      <c r="E56" s="24">
        <f t="shared" si="3"/>
        <v>51</v>
      </c>
      <c r="F56" s="24"/>
      <c r="G56" s="20"/>
      <c r="H56" s="21" t="e">
        <f>G56-#REF!</f>
        <v>#REF!</v>
      </c>
      <c r="I56"/>
      <c r="J56"/>
      <c r="K56"/>
      <c r="L56"/>
      <c r="M56"/>
      <c r="N56"/>
      <c r="O56"/>
    </row>
    <row r="57" spans="1:15" ht="24.75" customHeight="1">
      <c r="A57" s="38"/>
      <c r="B57" s="36"/>
      <c r="C57" s="36"/>
      <c r="D57" s="36"/>
      <c r="E57" s="24">
        <f t="shared" si="3"/>
        <v>52</v>
      </c>
      <c r="F57" s="24"/>
      <c r="G57" s="20"/>
      <c r="H57" s="21" t="e">
        <f>G57-#REF!</f>
        <v>#REF!</v>
      </c>
      <c r="I57"/>
      <c r="J57"/>
      <c r="K57"/>
      <c r="L57"/>
      <c r="M57"/>
      <c r="N57"/>
      <c r="O57"/>
    </row>
    <row r="58" spans="1:15" ht="24.75" customHeight="1">
      <c r="A58" s="38"/>
      <c r="B58" s="36"/>
      <c r="C58" s="36"/>
      <c r="D58" s="36"/>
      <c r="E58" s="24">
        <f t="shared" si="3"/>
        <v>53</v>
      </c>
      <c r="F58" s="24"/>
      <c r="G58" s="20"/>
      <c r="H58" s="21" t="e">
        <f>G58-#REF!</f>
        <v>#REF!</v>
      </c>
      <c r="I58"/>
      <c r="J58"/>
      <c r="K58"/>
      <c r="L58"/>
      <c r="M58"/>
      <c r="N58"/>
      <c r="O58"/>
    </row>
    <row r="59" spans="1:15" ht="24.75" customHeight="1">
      <c r="A59" s="38"/>
      <c r="B59" s="36"/>
      <c r="C59" s="36"/>
      <c r="D59" s="36"/>
      <c r="E59" s="24">
        <f t="shared" si="3"/>
        <v>54</v>
      </c>
      <c r="F59" s="24"/>
      <c r="G59" s="20"/>
      <c r="H59" s="21" t="e">
        <f>G59-#REF!</f>
        <v>#REF!</v>
      </c>
      <c r="I59"/>
      <c r="J59"/>
      <c r="K59"/>
      <c r="L59"/>
      <c r="M59"/>
      <c r="N59"/>
      <c r="O59"/>
    </row>
    <row r="60" spans="1:15" ht="24.75" customHeight="1">
      <c r="A60" s="38"/>
      <c r="B60" s="36"/>
      <c r="C60" s="36"/>
      <c r="D60" s="36"/>
      <c r="E60" s="24">
        <f t="shared" si="3"/>
        <v>55</v>
      </c>
      <c r="F60" s="24"/>
      <c r="G60" s="20"/>
      <c r="H60" s="21" t="e">
        <f>G60-#REF!</f>
        <v>#REF!</v>
      </c>
      <c r="I60"/>
      <c r="J60"/>
      <c r="K60"/>
      <c r="L60"/>
      <c r="M60"/>
      <c r="N60"/>
      <c r="O60"/>
    </row>
    <row r="61" spans="1:15" ht="14.25">
      <c r="A61" s="38"/>
      <c r="B61" s="36"/>
      <c r="C61" s="36"/>
      <c r="D61" s="36"/>
      <c r="F61" s="24"/>
      <c r="G61" s="40"/>
      <c r="H61" s="41" t="e">
        <f>G61-#REF!</f>
        <v>#REF!</v>
      </c>
      <c r="I61"/>
      <c r="J61"/>
      <c r="K61"/>
      <c r="L61"/>
      <c r="M61"/>
      <c r="N61"/>
      <c r="O61"/>
    </row>
    <row r="62" spans="2:15" s="38" customFormat="1" ht="15">
      <c r="B62" s="36"/>
      <c r="C62" s="36"/>
      <c r="D62" s="36"/>
      <c r="E62" s="2"/>
      <c r="F62" s="24"/>
      <c r="G62" s="42"/>
      <c r="H62" s="36" t="e">
        <f>G62-#REF!</f>
        <v>#REF!</v>
      </c>
      <c r="I62" s="43"/>
      <c r="J62" s="43"/>
      <c r="K62" s="43"/>
      <c r="L62" s="43"/>
      <c r="M62" s="43"/>
      <c r="N62" s="43"/>
      <c r="O62" s="43"/>
    </row>
    <row r="63" spans="2:15" s="38" customFormat="1" ht="15">
      <c r="B63" s="36"/>
      <c r="C63" s="36"/>
      <c r="D63" s="36"/>
      <c r="E63" s="2"/>
      <c r="F63" s="24"/>
      <c r="G63" s="44"/>
      <c r="H63" s="36" t="e">
        <f>G63-#REF!</f>
        <v>#REF!</v>
      </c>
      <c r="I63" s="43"/>
      <c r="J63" s="43"/>
      <c r="K63" s="43"/>
      <c r="L63" s="43"/>
      <c r="M63" s="43"/>
      <c r="N63" s="43"/>
      <c r="O63" s="43"/>
    </row>
    <row r="64" spans="2:15" s="38" customFormat="1" ht="15">
      <c r="B64" s="36"/>
      <c r="C64" s="36"/>
      <c r="D64" s="36"/>
      <c r="E64" s="2"/>
      <c r="F64" s="2"/>
      <c r="G64" s="44"/>
      <c r="H64" s="36" t="e">
        <f>G64-#REF!</f>
        <v>#REF!</v>
      </c>
      <c r="I64" s="43"/>
      <c r="J64" s="43"/>
      <c r="K64" s="43"/>
      <c r="L64" s="43"/>
      <c r="M64" s="43"/>
      <c r="N64" s="43"/>
      <c r="O64" s="43"/>
    </row>
    <row r="65" spans="2:15" s="38" customFormat="1" ht="15">
      <c r="B65" s="36"/>
      <c r="C65" s="36"/>
      <c r="D65" s="36"/>
      <c r="E65" s="2"/>
      <c r="F65" s="39"/>
      <c r="G65" s="44"/>
      <c r="H65" s="36" t="e">
        <f>G65-#REF!</f>
        <v>#REF!</v>
      </c>
      <c r="I65" s="43"/>
      <c r="J65" s="43"/>
      <c r="K65" s="43"/>
      <c r="L65" s="43"/>
      <c r="M65" s="43"/>
      <c r="N65" s="43"/>
      <c r="O65" s="43"/>
    </row>
    <row r="66" spans="2:15" s="38" customFormat="1" ht="15">
      <c r="B66" s="36"/>
      <c r="C66" s="36"/>
      <c r="D66" s="36"/>
      <c r="E66" s="2"/>
      <c r="F66" s="39"/>
      <c r="G66" s="44"/>
      <c r="H66" s="36" t="e">
        <f>G66-#REF!</f>
        <v>#REF!</v>
      </c>
      <c r="I66" s="43"/>
      <c r="J66" s="43"/>
      <c r="K66" s="43"/>
      <c r="L66" s="43"/>
      <c r="M66" s="43"/>
      <c r="N66" s="43"/>
      <c r="O66" s="43"/>
    </row>
    <row r="67" spans="2:15" s="38" customFormat="1" ht="15">
      <c r="B67" s="36"/>
      <c r="C67" s="36"/>
      <c r="D67" s="36"/>
      <c r="E67" s="2"/>
      <c r="F67" s="2"/>
      <c r="G67" s="44"/>
      <c r="H67" s="36" t="e">
        <f>G67-#REF!</f>
        <v>#REF!</v>
      </c>
      <c r="I67" s="43"/>
      <c r="J67" s="43"/>
      <c r="K67" s="43"/>
      <c r="L67" s="43"/>
      <c r="M67" s="43"/>
      <c r="N67" s="43"/>
      <c r="O67" s="43"/>
    </row>
    <row r="68" spans="2:15" s="38" customFormat="1" ht="15">
      <c r="B68" s="36"/>
      <c r="C68" s="36"/>
      <c r="D68" s="36"/>
      <c r="E68" s="2"/>
      <c r="F68" s="39"/>
      <c r="G68" s="44"/>
      <c r="H68" s="36" t="e">
        <f>G68-#REF!</f>
        <v>#REF!</v>
      </c>
      <c r="I68" s="43"/>
      <c r="J68" s="43"/>
      <c r="K68" s="43"/>
      <c r="L68" s="43"/>
      <c r="M68" s="43"/>
      <c r="N68" s="43"/>
      <c r="O68" s="43"/>
    </row>
    <row r="69" spans="2:15" s="38" customFormat="1" ht="15">
      <c r="B69" s="36"/>
      <c r="C69" s="36"/>
      <c r="D69" s="36"/>
      <c r="E69" s="2"/>
      <c r="F69" s="2"/>
      <c r="G69" s="44"/>
      <c r="H69" s="36" t="e">
        <f>G69-#REF!</f>
        <v>#REF!</v>
      </c>
      <c r="I69" s="43"/>
      <c r="J69" s="43"/>
      <c r="K69" s="43"/>
      <c r="L69" s="43"/>
      <c r="M69" s="43"/>
      <c r="N69" s="43"/>
      <c r="O69" s="43"/>
    </row>
    <row r="70" spans="2:15" s="38" customFormat="1" ht="15">
      <c r="B70" s="36"/>
      <c r="C70" s="36"/>
      <c r="D70" s="36"/>
      <c r="E70" s="2"/>
      <c r="F70" s="39"/>
      <c r="G70" s="44"/>
      <c r="H70" s="36" t="e">
        <f>G70-#REF!</f>
        <v>#REF!</v>
      </c>
      <c r="I70" s="43"/>
      <c r="J70" s="43"/>
      <c r="K70" s="43"/>
      <c r="L70" s="43"/>
      <c r="M70" s="43"/>
      <c r="N70" s="43"/>
      <c r="O70" s="43"/>
    </row>
    <row r="71" spans="2:15" s="38" customFormat="1" ht="15">
      <c r="B71" s="36"/>
      <c r="C71" s="36"/>
      <c r="D71" s="36"/>
      <c r="E71" s="2"/>
      <c r="F71" s="2"/>
      <c r="G71" s="44"/>
      <c r="H71" s="36" t="e">
        <f>G71-#REF!</f>
        <v>#REF!</v>
      </c>
      <c r="I71" s="43"/>
      <c r="J71" s="43"/>
      <c r="K71" s="43"/>
      <c r="L71" s="43"/>
      <c r="M71" s="43"/>
      <c r="N71" s="43"/>
      <c r="O71" s="43"/>
    </row>
    <row r="72" spans="2:15" s="38" customFormat="1" ht="15">
      <c r="B72" s="36"/>
      <c r="C72" s="36"/>
      <c r="D72" s="36"/>
      <c r="E72" s="2"/>
      <c r="F72" s="2"/>
      <c r="G72" s="44"/>
      <c r="H72" s="36" t="e">
        <f>G72-#REF!</f>
        <v>#REF!</v>
      </c>
      <c r="I72" s="43"/>
      <c r="J72" s="43"/>
      <c r="K72" s="43"/>
      <c r="L72" s="43"/>
      <c r="M72" s="43"/>
      <c r="N72" s="43"/>
      <c r="O72" s="43"/>
    </row>
    <row r="73" spans="2:15" s="38" customFormat="1" ht="15">
      <c r="B73" s="36"/>
      <c r="C73" s="36"/>
      <c r="D73" s="36"/>
      <c r="E73" s="2"/>
      <c r="F73" s="2"/>
      <c r="G73" s="44"/>
      <c r="H73" s="36" t="e">
        <f>G73-#REF!</f>
        <v>#REF!</v>
      </c>
      <c r="I73" s="43"/>
      <c r="J73" s="43"/>
      <c r="K73" s="43"/>
      <c r="L73" s="43"/>
      <c r="M73" s="43"/>
      <c r="N73" s="43"/>
      <c r="O73" s="43"/>
    </row>
    <row r="74" spans="2:15" s="38" customFormat="1" ht="15">
      <c r="B74" s="36"/>
      <c r="C74" s="36"/>
      <c r="D74" s="36"/>
      <c r="E74" s="2"/>
      <c r="F74" s="2"/>
      <c r="G74" s="44"/>
      <c r="H74" s="36" t="e">
        <f>G74-#REF!</f>
        <v>#REF!</v>
      </c>
      <c r="I74" s="43"/>
      <c r="J74" s="43"/>
      <c r="K74" s="43"/>
      <c r="L74" s="43"/>
      <c r="M74" s="43"/>
      <c r="N74" s="43"/>
      <c r="O74" s="43"/>
    </row>
    <row r="75" spans="2:15" s="38" customFormat="1" ht="15">
      <c r="B75" s="36"/>
      <c r="C75" s="36"/>
      <c r="D75" s="36"/>
      <c r="E75" s="2"/>
      <c r="F75" s="2"/>
      <c r="G75" s="44"/>
      <c r="H75" s="36" t="e">
        <f>G75-#REF!</f>
        <v>#REF!</v>
      </c>
      <c r="I75" s="43"/>
      <c r="J75" s="43"/>
      <c r="K75" s="43"/>
      <c r="L75" s="43"/>
      <c r="M75" s="43"/>
      <c r="N75" s="43"/>
      <c r="O75" s="43"/>
    </row>
    <row r="76" spans="2:15" s="38" customFormat="1" ht="15">
      <c r="B76" s="36"/>
      <c r="C76" s="36"/>
      <c r="D76" s="36"/>
      <c r="E76" s="2"/>
      <c r="F76" s="2"/>
      <c r="G76" s="44"/>
      <c r="H76" s="36" t="e">
        <f>G76-#REF!</f>
        <v>#REF!</v>
      </c>
      <c r="I76" s="43"/>
      <c r="J76" s="43"/>
      <c r="K76" s="43"/>
      <c r="L76" s="43"/>
      <c r="M76" s="43"/>
      <c r="N76" s="43"/>
      <c r="O76" s="43"/>
    </row>
    <row r="77" spans="2:15" s="38" customFormat="1" ht="15">
      <c r="B77" s="36"/>
      <c r="C77" s="36"/>
      <c r="D77" s="36"/>
      <c r="E77" s="2"/>
      <c r="F77" s="2"/>
      <c r="G77" s="44"/>
      <c r="H77" s="36" t="e">
        <f>G77-#REF!</f>
        <v>#REF!</v>
      </c>
      <c r="I77" s="43"/>
      <c r="J77" s="43"/>
      <c r="K77" s="43"/>
      <c r="L77" s="43"/>
      <c r="M77" s="43"/>
      <c r="N77" s="43"/>
      <c r="O77" s="43"/>
    </row>
    <row r="78" spans="2:15" s="38" customFormat="1" ht="15">
      <c r="B78" s="36"/>
      <c r="C78" s="36"/>
      <c r="D78" s="36"/>
      <c r="E78" s="2"/>
      <c r="F78" s="2"/>
      <c r="G78" s="44"/>
      <c r="H78" s="36" t="e">
        <f>G78-#REF!</f>
        <v>#REF!</v>
      </c>
      <c r="I78" s="43"/>
      <c r="J78" s="43"/>
      <c r="K78" s="43"/>
      <c r="L78" s="43"/>
      <c r="M78" s="43"/>
      <c r="N78" s="43"/>
      <c r="O78" s="43"/>
    </row>
    <row r="79" spans="2:15" s="38" customFormat="1" ht="15">
      <c r="B79" s="36"/>
      <c r="C79" s="36"/>
      <c r="D79" s="36"/>
      <c r="E79" s="2"/>
      <c r="F79" s="2"/>
      <c r="G79" s="44"/>
      <c r="H79" s="36" t="e">
        <f>G79-#REF!</f>
        <v>#REF!</v>
      </c>
      <c r="I79" s="43"/>
      <c r="J79" s="43"/>
      <c r="K79" s="43"/>
      <c r="L79" s="43"/>
      <c r="M79" s="43"/>
      <c r="N79" s="43"/>
      <c r="O79" s="43"/>
    </row>
    <row r="80" spans="2:15" s="38" customFormat="1" ht="15">
      <c r="B80" s="36"/>
      <c r="C80" s="36"/>
      <c r="D80" s="36"/>
      <c r="E80" s="2"/>
      <c r="F80" s="2"/>
      <c r="G80" s="44"/>
      <c r="H80" s="36" t="e">
        <f>G80-#REF!</f>
        <v>#REF!</v>
      </c>
      <c r="I80" s="43"/>
      <c r="J80" s="43"/>
      <c r="K80" s="43"/>
      <c r="L80" s="43"/>
      <c r="M80" s="43"/>
      <c r="N80" s="43"/>
      <c r="O80" s="43"/>
    </row>
    <row r="81" spans="2:15" s="38" customFormat="1" ht="15">
      <c r="B81" s="36"/>
      <c r="C81" s="36"/>
      <c r="D81" s="36"/>
      <c r="E81" s="2"/>
      <c r="F81" s="2"/>
      <c r="G81" s="44"/>
      <c r="H81" s="36" t="e">
        <f>G81-#REF!</f>
        <v>#REF!</v>
      </c>
      <c r="I81" s="43"/>
      <c r="J81" s="43"/>
      <c r="K81" s="43"/>
      <c r="L81" s="43"/>
      <c r="M81" s="43"/>
      <c r="N81" s="43"/>
      <c r="O81" s="43"/>
    </row>
    <row r="82" spans="2:15" s="38" customFormat="1" ht="15">
      <c r="B82" s="36"/>
      <c r="C82" s="36"/>
      <c r="D82" s="36"/>
      <c r="E82" s="2"/>
      <c r="F82" s="2"/>
      <c r="G82" s="44"/>
      <c r="H82" s="36" t="e">
        <f>G82-#REF!</f>
        <v>#REF!</v>
      </c>
      <c r="I82" s="43"/>
      <c r="J82" s="43"/>
      <c r="K82" s="43"/>
      <c r="L82" s="43"/>
      <c r="M82" s="43"/>
      <c r="N82" s="43"/>
      <c r="O82" s="43"/>
    </row>
    <row r="83" spans="2:15" s="38" customFormat="1" ht="15">
      <c r="B83" s="36"/>
      <c r="C83" s="36"/>
      <c r="D83" s="36"/>
      <c r="E83" s="2"/>
      <c r="F83" s="2"/>
      <c r="G83" s="44"/>
      <c r="H83" s="36" t="e">
        <f>G83-#REF!</f>
        <v>#REF!</v>
      </c>
      <c r="I83" s="43"/>
      <c r="J83" s="43"/>
      <c r="K83" s="43"/>
      <c r="L83" s="43"/>
      <c r="M83" s="43"/>
      <c r="N83" s="43"/>
      <c r="O83" s="43"/>
    </row>
    <row r="84" spans="2:15" s="38" customFormat="1" ht="15">
      <c r="B84" s="36"/>
      <c r="C84" s="36"/>
      <c r="D84" s="36"/>
      <c r="E84" s="2"/>
      <c r="F84" s="2"/>
      <c r="G84" s="44"/>
      <c r="H84" s="36" t="e">
        <f>G84-#REF!</f>
        <v>#REF!</v>
      </c>
      <c r="I84" s="43"/>
      <c r="J84" s="43"/>
      <c r="K84" s="43"/>
      <c r="L84" s="43"/>
      <c r="M84" s="43"/>
      <c r="N84" s="43"/>
      <c r="O84" s="43"/>
    </row>
    <row r="85" spans="2:15" s="38" customFormat="1" ht="15">
      <c r="B85" s="36"/>
      <c r="C85" s="36"/>
      <c r="D85" s="36"/>
      <c r="E85" s="2"/>
      <c r="F85" s="2"/>
      <c r="G85" s="44"/>
      <c r="H85" s="36" t="e">
        <f>G85-#REF!</f>
        <v>#REF!</v>
      </c>
      <c r="I85" s="43"/>
      <c r="J85" s="43"/>
      <c r="K85" s="43"/>
      <c r="L85" s="43"/>
      <c r="M85" s="43"/>
      <c r="N85" s="43"/>
      <c r="O85" s="43"/>
    </row>
    <row r="86" spans="2:15" s="38" customFormat="1" ht="15">
      <c r="B86" s="36"/>
      <c r="C86" s="36"/>
      <c r="D86" s="36"/>
      <c r="E86" s="2"/>
      <c r="F86" s="2"/>
      <c r="G86" s="44"/>
      <c r="H86" s="36" t="e">
        <f>G86-#REF!</f>
        <v>#REF!</v>
      </c>
      <c r="I86" s="43"/>
      <c r="J86" s="43"/>
      <c r="K86" s="43"/>
      <c r="L86" s="43"/>
      <c r="M86" s="43"/>
      <c r="N86" s="43"/>
      <c r="O86" s="43"/>
    </row>
    <row r="87" spans="2:15" s="38" customFormat="1" ht="15">
      <c r="B87" s="36"/>
      <c r="C87" s="36"/>
      <c r="D87" s="36"/>
      <c r="E87" s="2"/>
      <c r="F87" s="2"/>
      <c r="G87" s="44"/>
      <c r="H87" s="36" t="e">
        <f>G87-#REF!</f>
        <v>#REF!</v>
      </c>
      <c r="I87" s="43"/>
      <c r="J87" s="43"/>
      <c r="K87" s="43"/>
      <c r="L87" s="43"/>
      <c r="M87" s="43"/>
      <c r="N87" s="43"/>
      <c r="O87" s="43"/>
    </row>
    <row r="88" spans="2:15" s="38" customFormat="1" ht="15">
      <c r="B88" s="36"/>
      <c r="C88" s="36"/>
      <c r="D88" s="36"/>
      <c r="E88" s="2"/>
      <c r="F88" s="2"/>
      <c r="G88" s="44"/>
      <c r="H88" s="36" t="e">
        <f>G88-#REF!</f>
        <v>#REF!</v>
      </c>
      <c r="I88" s="43"/>
      <c r="J88" s="43"/>
      <c r="K88" s="43"/>
      <c r="L88" s="43"/>
      <c r="M88" s="43"/>
      <c r="N88" s="43"/>
      <c r="O88" s="43"/>
    </row>
    <row r="89" spans="4:6" s="38" customFormat="1" ht="13.5">
      <c r="D89" s="2"/>
      <c r="E89" s="2"/>
      <c r="F89" s="2"/>
    </row>
    <row r="90" spans="4:6" s="38" customFormat="1" ht="13.5">
      <c r="D90" s="2"/>
      <c r="E90" s="2"/>
      <c r="F90" s="2"/>
    </row>
    <row r="91" spans="4:6" s="38" customFormat="1" ht="13.5">
      <c r="D91" s="2"/>
      <c r="E91" s="2"/>
      <c r="F91" s="2"/>
    </row>
    <row r="92" spans="4:6" s="38" customFormat="1" ht="13.5">
      <c r="D92" s="2"/>
      <c r="E92" s="2"/>
      <c r="F92" s="2"/>
    </row>
    <row r="93" spans="4:16" s="38" customFormat="1" ht="13.5">
      <c r="D93" s="38">
        <v>1</v>
      </c>
      <c r="E93" s="38">
        <v>2</v>
      </c>
      <c r="F93" s="38">
        <v>3</v>
      </c>
      <c r="G93" s="38">
        <v>4</v>
      </c>
      <c r="H93" s="38">
        <v>5</v>
      </c>
      <c r="I93" s="59">
        <v>6</v>
      </c>
      <c r="J93" s="59">
        <v>7</v>
      </c>
      <c r="K93" s="59">
        <v>8</v>
      </c>
      <c r="L93" s="59">
        <v>9</v>
      </c>
      <c r="M93" s="59">
        <v>10</v>
      </c>
      <c r="N93" s="59">
        <v>11</v>
      </c>
      <c r="O93" s="59">
        <v>12</v>
      </c>
      <c r="P93" s="59"/>
    </row>
    <row r="94" spans="4:16" s="38" customFormat="1" ht="13.5">
      <c r="D94" s="38" t="s">
        <v>21</v>
      </c>
      <c r="E94" s="38" t="s">
        <v>9</v>
      </c>
      <c r="F94" s="38" t="s">
        <v>10</v>
      </c>
      <c r="G94" s="38" t="s">
        <v>0</v>
      </c>
      <c r="H94" s="38" t="s">
        <v>1</v>
      </c>
      <c r="I94" s="59" t="s">
        <v>2</v>
      </c>
      <c r="J94" s="59" t="s">
        <v>3</v>
      </c>
      <c r="K94" s="59" t="s">
        <v>4</v>
      </c>
      <c r="L94" s="59" t="s">
        <v>5</v>
      </c>
      <c r="M94" s="59" t="s">
        <v>6</v>
      </c>
      <c r="N94" s="59" t="s">
        <v>7</v>
      </c>
      <c r="O94" s="59" t="s">
        <v>8</v>
      </c>
      <c r="P94" s="59"/>
    </row>
    <row r="95" spans="4:6" s="38" customFormat="1" ht="13.5">
      <c r="D95" s="2"/>
      <c r="E95" s="2"/>
      <c r="F95" s="2"/>
    </row>
    <row r="96" spans="4:6" s="38" customFormat="1" ht="13.5">
      <c r="D96" s="2"/>
      <c r="E96" s="2"/>
      <c r="F96" s="2"/>
    </row>
    <row r="97" spans="4:6" s="38" customFormat="1" ht="13.5">
      <c r="D97" s="2"/>
      <c r="E97" s="2"/>
      <c r="F97" s="2"/>
    </row>
    <row r="98" spans="4:6" s="38" customFormat="1" ht="13.5">
      <c r="D98" s="2"/>
      <c r="E98" s="2"/>
      <c r="F98" s="2"/>
    </row>
    <row r="99" spans="4:6" s="38" customFormat="1" ht="13.5">
      <c r="D99" s="2"/>
      <c r="E99" s="2"/>
      <c r="F99" s="2"/>
    </row>
    <row r="100" spans="4:6" s="38" customFormat="1" ht="13.5">
      <c r="D100" s="2"/>
      <c r="E100" s="2"/>
      <c r="F100" s="2"/>
    </row>
    <row r="101" spans="4:6" s="38" customFormat="1" ht="13.5">
      <c r="D101" s="2"/>
      <c r="E101" s="2"/>
      <c r="F101" s="2"/>
    </row>
    <row r="102" spans="4:6" s="38" customFormat="1" ht="13.5">
      <c r="D102" s="2"/>
      <c r="E102" s="2"/>
      <c r="F102" s="2"/>
    </row>
    <row r="103" spans="4:6" s="38" customFormat="1" ht="13.5">
      <c r="D103" s="2"/>
      <c r="E103" s="2"/>
      <c r="F103" s="2"/>
    </row>
    <row r="104" spans="4:6" s="38" customFormat="1" ht="13.5">
      <c r="D104" s="2"/>
      <c r="E104" s="2"/>
      <c r="F104" s="2"/>
    </row>
    <row r="105" spans="4:6" s="38" customFormat="1" ht="13.5">
      <c r="D105" s="2"/>
      <c r="E105" s="2"/>
      <c r="F105" s="2"/>
    </row>
    <row r="106" spans="4:6" s="38" customFormat="1" ht="13.5">
      <c r="D106" s="2"/>
      <c r="E106" s="2"/>
      <c r="F106" s="2"/>
    </row>
    <row r="107" spans="4:6" s="38" customFormat="1" ht="13.5">
      <c r="D107" s="2"/>
      <c r="E107" s="2"/>
      <c r="F107" s="2"/>
    </row>
    <row r="108" spans="4:6" s="38" customFormat="1" ht="13.5">
      <c r="D108" s="2"/>
      <c r="E108" s="2"/>
      <c r="F108" s="2"/>
    </row>
    <row r="109" spans="4:6" s="38" customFormat="1" ht="13.5">
      <c r="D109" s="2"/>
      <c r="E109" s="2"/>
      <c r="F109" s="2"/>
    </row>
    <row r="110" spans="4:6" s="38" customFormat="1" ht="13.5">
      <c r="D110" s="2"/>
      <c r="E110" s="2"/>
      <c r="F110" s="2"/>
    </row>
    <row r="111" spans="4:6" s="38" customFormat="1" ht="13.5">
      <c r="D111" s="2"/>
      <c r="E111" s="2"/>
      <c r="F111" s="2"/>
    </row>
    <row r="112" spans="4:6" s="38" customFormat="1" ht="13.5">
      <c r="D112" s="2"/>
      <c r="E112" s="2"/>
      <c r="F112" s="2"/>
    </row>
    <row r="113" spans="4:6" s="38" customFormat="1" ht="13.5">
      <c r="D113" s="2"/>
      <c r="E113" s="2"/>
      <c r="F113" s="2"/>
    </row>
    <row r="114" spans="4:6" s="38" customFormat="1" ht="13.5">
      <c r="D114" s="2"/>
      <c r="E114" s="2"/>
      <c r="F114" s="2"/>
    </row>
    <row r="115" spans="4:6" s="38" customFormat="1" ht="13.5">
      <c r="D115" s="2"/>
      <c r="E115" s="2"/>
      <c r="F115" s="2"/>
    </row>
    <row r="116" spans="4:6" s="38" customFormat="1" ht="13.5">
      <c r="D116" s="2"/>
      <c r="E116" s="2"/>
      <c r="F116" s="2"/>
    </row>
    <row r="117" spans="4:6" s="38" customFormat="1" ht="13.5">
      <c r="D117" s="2"/>
      <c r="E117" s="2"/>
      <c r="F117" s="2"/>
    </row>
    <row r="118" spans="4:6" s="38" customFormat="1" ht="13.5">
      <c r="D118" s="2"/>
      <c r="E118" s="2"/>
      <c r="F118" s="2"/>
    </row>
    <row r="119" spans="4:6" s="38" customFormat="1" ht="13.5">
      <c r="D119" s="2"/>
      <c r="E119" s="2"/>
      <c r="F119" s="2"/>
    </row>
    <row r="120" spans="4:6" s="38" customFormat="1" ht="13.5">
      <c r="D120" s="2"/>
      <c r="E120" s="2"/>
      <c r="F120" s="2"/>
    </row>
    <row r="121" spans="4:6" s="38" customFormat="1" ht="13.5">
      <c r="D121" s="2"/>
      <c r="E121" s="2"/>
      <c r="F121" s="2"/>
    </row>
    <row r="122" spans="4:6" s="38" customFormat="1" ht="13.5">
      <c r="D122" s="2"/>
      <c r="E122" s="2"/>
      <c r="F122" s="2"/>
    </row>
    <row r="123" spans="4:6" s="38" customFormat="1" ht="13.5">
      <c r="D123" s="2"/>
      <c r="E123" s="2"/>
      <c r="F123" s="2"/>
    </row>
    <row r="124" spans="4:6" s="38" customFormat="1" ht="13.5">
      <c r="D124" s="2"/>
      <c r="E124" s="2"/>
      <c r="F124" s="2"/>
    </row>
    <row r="125" spans="4:6" s="38" customFormat="1" ht="13.5">
      <c r="D125" s="2"/>
      <c r="E125" s="2"/>
      <c r="F125" s="2"/>
    </row>
    <row r="126" spans="4:6" s="38" customFormat="1" ht="13.5">
      <c r="D126" s="2"/>
      <c r="E126" s="2"/>
      <c r="F126" s="2"/>
    </row>
    <row r="127" spans="4:6" s="38" customFormat="1" ht="13.5">
      <c r="D127" s="2"/>
      <c r="E127" s="2"/>
      <c r="F127" s="2"/>
    </row>
    <row r="128" spans="4:6" s="38" customFormat="1" ht="13.5">
      <c r="D128" s="2"/>
      <c r="E128" s="2"/>
      <c r="F128" s="2"/>
    </row>
    <row r="129" spans="4:6" s="38" customFormat="1" ht="13.5">
      <c r="D129" s="2"/>
      <c r="E129" s="2"/>
      <c r="F129" s="2"/>
    </row>
    <row r="130" spans="4:6" s="38" customFormat="1" ht="13.5">
      <c r="D130" s="2"/>
      <c r="E130" s="2"/>
      <c r="F130" s="2"/>
    </row>
    <row r="131" spans="4:6" s="38" customFormat="1" ht="13.5">
      <c r="D131" s="2"/>
      <c r="E131" s="2"/>
      <c r="F131" s="2"/>
    </row>
    <row r="132" spans="4:6" s="38" customFormat="1" ht="13.5">
      <c r="D132" s="2"/>
      <c r="E132" s="2"/>
      <c r="F132" s="2"/>
    </row>
    <row r="133" spans="4:6" s="38" customFormat="1" ht="13.5">
      <c r="D133" s="2"/>
      <c r="E133" s="2"/>
      <c r="F133" s="2"/>
    </row>
    <row r="134" spans="1:3" ht="13.5">
      <c r="A134" s="38"/>
      <c r="B134" s="38"/>
      <c r="C134" s="38"/>
    </row>
    <row r="135" spans="1:3" ht="13.5">
      <c r="A135" s="38"/>
      <c r="B135" s="38"/>
      <c r="C135" s="38"/>
    </row>
    <row r="136" spans="1:3" ht="13.5">
      <c r="A136" s="38"/>
      <c r="B136" s="38"/>
      <c r="C136" s="38"/>
    </row>
    <row r="137" spans="1:3" ht="13.5">
      <c r="A137" s="38"/>
      <c r="B137" s="38"/>
      <c r="C137" s="38"/>
    </row>
    <row r="138" spans="1:3" ht="13.5">
      <c r="A138" s="38"/>
      <c r="B138" s="38"/>
      <c r="C138" s="38"/>
    </row>
    <row r="139" spans="1:3" ht="13.5">
      <c r="A139" s="38"/>
      <c r="B139" s="38"/>
      <c r="C139" s="38"/>
    </row>
    <row r="140" spans="1:3" ht="13.5">
      <c r="A140" s="38"/>
      <c r="B140" s="38"/>
      <c r="C140" s="38"/>
    </row>
    <row r="141" spans="1:3" ht="13.5">
      <c r="A141" s="38"/>
      <c r="B141" s="38"/>
      <c r="C141" s="38"/>
    </row>
    <row r="142" spans="1:3" ht="13.5">
      <c r="A142" s="38"/>
      <c r="B142" s="38"/>
      <c r="C142" s="38"/>
    </row>
    <row r="143" spans="1:3" ht="13.5">
      <c r="A143" s="38"/>
      <c r="B143" s="38"/>
      <c r="C143" s="38"/>
    </row>
    <row r="144" spans="1:3" ht="13.5">
      <c r="A144" s="38"/>
      <c r="B144" s="38"/>
      <c r="C144" s="38"/>
    </row>
    <row r="145" spans="1:3" ht="13.5">
      <c r="A145" s="38"/>
      <c r="B145" s="38"/>
      <c r="C145" s="38"/>
    </row>
    <row r="146" spans="1:3" ht="13.5">
      <c r="A146" s="38"/>
      <c r="B146" s="38"/>
      <c r="C146" s="38"/>
    </row>
    <row r="147" spans="1:3" ht="13.5">
      <c r="A147" s="38"/>
      <c r="B147" s="38"/>
      <c r="C147" s="38"/>
    </row>
    <row r="148" spans="1:3" ht="13.5">
      <c r="A148" s="38"/>
      <c r="B148" s="38"/>
      <c r="C148" s="38"/>
    </row>
    <row r="149" spans="1:3" ht="13.5">
      <c r="A149" s="38"/>
      <c r="B149" s="38"/>
      <c r="C149" s="38"/>
    </row>
    <row r="150" spans="1:3" ht="13.5">
      <c r="A150" s="38"/>
      <c r="B150" s="38"/>
      <c r="C150" s="38"/>
    </row>
    <row r="151" spans="1:3" ht="13.5">
      <c r="A151" s="38"/>
      <c r="B151" s="38"/>
      <c r="C151" s="38"/>
    </row>
    <row r="152" spans="1:3" ht="13.5">
      <c r="A152" s="38"/>
      <c r="B152" s="38"/>
      <c r="C152" s="38"/>
    </row>
    <row r="153" spans="1:3" ht="13.5">
      <c r="A153" s="38"/>
      <c r="B153" s="38"/>
      <c r="C153" s="38"/>
    </row>
    <row r="154" spans="1:3" ht="13.5">
      <c r="A154" s="38"/>
      <c r="B154" s="38"/>
      <c r="C154" s="38"/>
    </row>
    <row r="155" spans="1:3" ht="13.5">
      <c r="A155" s="38"/>
      <c r="B155" s="38"/>
      <c r="C155" s="38"/>
    </row>
    <row r="156" spans="1:3" ht="13.5">
      <c r="A156" s="38"/>
      <c r="B156" s="38"/>
      <c r="C156" s="38"/>
    </row>
    <row r="157" spans="1:3" ht="13.5">
      <c r="A157" s="38"/>
      <c r="B157" s="38"/>
      <c r="C157" s="38"/>
    </row>
    <row r="158" spans="1:3" ht="13.5">
      <c r="A158" s="38"/>
      <c r="B158" s="38"/>
      <c r="C158" s="38"/>
    </row>
    <row r="159" spans="1:3" ht="13.5">
      <c r="A159" s="38"/>
      <c r="B159" s="38"/>
      <c r="C159" s="38"/>
    </row>
    <row r="160" spans="1:3" ht="13.5">
      <c r="A160" s="38"/>
      <c r="B160" s="38"/>
      <c r="C160" s="38"/>
    </row>
    <row r="161" spans="1:3" ht="13.5">
      <c r="A161" s="38"/>
      <c r="B161" s="38"/>
      <c r="C161" s="38"/>
    </row>
    <row r="162" spans="1:3" ht="13.5">
      <c r="A162" s="38"/>
      <c r="B162" s="38"/>
      <c r="C162" s="38"/>
    </row>
    <row r="163" spans="1:3" ht="13.5">
      <c r="A163" s="38"/>
      <c r="B163" s="38"/>
      <c r="C163" s="38"/>
    </row>
    <row r="164" spans="1:3" ht="13.5">
      <c r="A164" s="38"/>
      <c r="B164" s="38"/>
      <c r="C164" s="38"/>
    </row>
    <row r="165" spans="1:3" ht="13.5">
      <c r="A165" s="38"/>
      <c r="B165" s="38"/>
      <c r="C165" s="38"/>
    </row>
    <row r="166" spans="1:3" ht="13.5">
      <c r="A166" s="38"/>
      <c r="B166" s="38"/>
      <c r="C166" s="38"/>
    </row>
    <row r="167" spans="1:3" ht="13.5">
      <c r="A167" s="38"/>
      <c r="B167" s="38"/>
      <c r="C167" s="38"/>
    </row>
    <row r="168" spans="1:3" ht="13.5">
      <c r="A168" s="38"/>
      <c r="B168" s="38"/>
      <c r="C168" s="38"/>
    </row>
    <row r="169" spans="1:3" ht="13.5">
      <c r="A169" s="38"/>
      <c r="B169" s="38"/>
      <c r="C169" s="38"/>
    </row>
    <row r="170" spans="1:3" ht="13.5">
      <c r="A170" s="38"/>
      <c r="B170" s="38"/>
      <c r="C170" s="38"/>
    </row>
    <row r="171" spans="1:3" ht="13.5">
      <c r="A171" s="38"/>
      <c r="B171" s="38"/>
      <c r="C171" s="38"/>
    </row>
    <row r="172" spans="1:3" ht="13.5">
      <c r="A172" s="38"/>
      <c r="B172" s="38"/>
      <c r="C172" s="38"/>
    </row>
    <row r="173" spans="1:3" ht="13.5">
      <c r="A173" s="38"/>
      <c r="B173" s="38"/>
      <c r="C173" s="38"/>
    </row>
    <row r="174" spans="1:3" ht="13.5">
      <c r="A174" s="38"/>
      <c r="B174" s="38"/>
      <c r="C174" s="38"/>
    </row>
    <row r="175" spans="1:3" ht="13.5">
      <c r="A175" s="38"/>
      <c r="B175" s="38"/>
      <c r="C175" s="38"/>
    </row>
    <row r="176" spans="1:3" ht="13.5">
      <c r="A176" s="38"/>
      <c r="B176" s="38"/>
      <c r="C176" s="38"/>
    </row>
    <row r="177" spans="1:3" ht="13.5">
      <c r="A177" s="38"/>
      <c r="B177" s="38"/>
      <c r="C177" s="38"/>
    </row>
    <row r="178" spans="1:3" ht="13.5">
      <c r="A178" s="38"/>
      <c r="B178" s="38"/>
      <c r="C178" s="38"/>
    </row>
    <row r="179" spans="1:3" ht="13.5">
      <c r="A179" s="38"/>
      <c r="B179" s="38"/>
      <c r="C179" s="38"/>
    </row>
    <row r="180" spans="1:3" ht="13.5">
      <c r="A180" s="38"/>
      <c r="B180" s="38"/>
      <c r="C180" s="38"/>
    </row>
    <row r="181" spans="1:3" ht="13.5">
      <c r="A181" s="38"/>
      <c r="B181" s="38"/>
      <c r="C181" s="38"/>
    </row>
    <row r="182" spans="1:3" ht="13.5">
      <c r="A182" s="38"/>
      <c r="B182" s="38"/>
      <c r="C182" s="38"/>
    </row>
    <row r="183" spans="1:3" ht="13.5">
      <c r="A183" s="38"/>
      <c r="B183" s="38"/>
      <c r="C183" s="38"/>
    </row>
    <row r="184" spans="1:3" ht="13.5">
      <c r="A184" s="38"/>
      <c r="B184" s="38"/>
      <c r="C184" s="38"/>
    </row>
    <row r="185" spans="1:3" ht="13.5">
      <c r="A185" s="38"/>
      <c r="B185" s="38"/>
      <c r="C185" s="38"/>
    </row>
    <row r="186" spans="1:3" ht="13.5">
      <c r="A186" s="38"/>
      <c r="B186" s="38"/>
      <c r="C186" s="38"/>
    </row>
    <row r="187" spans="1:3" ht="13.5">
      <c r="A187" s="38"/>
      <c r="B187" s="38"/>
      <c r="C187" s="38"/>
    </row>
    <row r="188" spans="1:3" ht="13.5">
      <c r="A188" s="38"/>
      <c r="B188" s="38"/>
      <c r="C188" s="38"/>
    </row>
    <row r="189" spans="1:3" ht="13.5">
      <c r="A189" s="38"/>
      <c r="B189" s="38"/>
      <c r="C189" s="38"/>
    </row>
    <row r="190" spans="1:3" ht="13.5">
      <c r="A190" s="38"/>
      <c r="B190" s="38"/>
      <c r="C190" s="38"/>
    </row>
    <row r="191" spans="1:3" ht="13.5">
      <c r="A191" s="38"/>
      <c r="B191" s="38"/>
      <c r="C191" s="38"/>
    </row>
    <row r="192" spans="1:3" ht="13.5">
      <c r="A192" s="38"/>
      <c r="B192" s="38"/>
      <c r="C192" s="38"/>
    </row>
    <row r="193" spans="1:3" ht="13.5">
      <c r="A193" s="38"/>
      <c r="B193" s="38"/>
      <c r="C193" s="38"/>
    </row>
  </sheetData>
  <mergeCells count="13">
    <mergeCell ref="B3:C3"/>
    <mergeCell ref="A5:A9"/>
    <mergeCell ref="A10:A14"/>
    <mergeCell ref="A15:A19"/>
    <mergeCell ref="B6:B8"/>
    <mergeCell ref="C6:C8"/>
    <mergeCell ref="C11:C13"/>
    <mergeCell ref="B11:B13"/>
    <mergeCell ref="B16:B18"/>
    <mergeCell ref="C16:C18"/>
    <mergeCell ref="B21:B23"/>
    <mergeCell ref="C21:C23"/>
    <mergeCell ref="A20:A24"/>
  </mergeCells>
  <conditionalFormatting sqref="H5:H88">
    <cfRule type="expression" priority="1" dxfId="3" stopIfTrue="1">
      <formula>AND(NOT($G5=""),($G5&lt;TODAY()))</formula>
    </cfRule>
  </conditionalFormatting>
  <conditionalFormatting sqref="G5:G88">
    <cfRule type="expression" priority="2" dxfId="3" stopIfTrue="1">
      <formula>AND(NOT(G5=""),(G5&lt;TODAY()))</formula>
    </cfRule>
    <cfRule type="expression" priority="3" dxfId="4" stopIfTrue="1">
      <formula>AND((G5-TODAY())&gt;=31,(G5-TODAY())&lt;121)</formula>
    </cfRule>
    <cfRule type="expression" priority="4" dxfId="5" stopIfTrue="1">
      <formula>AND((G5-TODAY())&gt;=0,(G5-TODAY())&lt;=31)</formula>
    </cfRule>
  </conditionalFormatting>
  <conditionalFormatting sqref="D10 D5">
    <cfRule type="expression" priority="5" dxfId="3" stopIfTrue="1">
      <formula>AND(NOT(D5=""),(D5&lt;TODAY()))</formula>
    </cfRule>
    <cfRule type="expression" priority="6" dxfId="4" stopIfTrue="1">
      <formula>AND((D5-TODAY())&gt;=31,(D5-TODAY())&lt;121)</formula>
    </cfRule>
    <cfRule type="expression" priority="7" dxfId="5" stopIfTrue="1">
      <formula>AND((D5-TODAY())&gt;0,(D5-TODAY())&lt;=31)</formula>
    </cfRule>
  </conditionalFormatting>
  <conditionalFormatting sqref="K2:O2">
    <cfRule type="expression" priority="8" dxfId="6" stopIfTrue="1">
      <formula>AND(TODAY()&gt;=K3,TODAY()&lt;R3)</formula>
    </cfRule>
  </conditionalFormatting>
  <conditionalFormatting sqref="B5">
    <cfRule type="expression" priority="9" dxfId="7" stopIfTrue="1">
      <formula>AND(NOT(I$3=""),(I$3&lt;TODAY()))</formula>
    </cfRule>
    <cfRule type="expression" priority="10" dxfId="8" stopIfTrue="1">
      <formula>AND((I$3-TODAY())&gt;=7,(I$3-TODAY())&lt;14)</formula>
    </cfRule>
    <cfRule type="expression" priority="11" dxfId="9" stopIfTrue="1">
      <formula>AND((I$3-TODAY())&gt;0,(I$3-TODAY())&lt;=6)</formula>
    </cfRule>
  </conditionalFormatting>
  <conditionalFormatting sqref="C5 B20">
    <cfRule type="expression" priority="12" dxfId="7" stopIfTrue="1">
      <formula>AND(NOT(L$3=""),(L$3&lt;TODAY()))</formula>
    </cfRule>
    <cfRule type="expression" priority="13" dxfId="8" stopIfTrue="1">
      <formula>AND((L$3-TODAY())&gt;=7,(L$3-TODAY())&lt;14)</formula>
    </cfRule>
    <cfRule type="expression" priority="14" dxfId="9" stopIfTrue="1">
      <formula>AND((L$3-TODAY())&gt;0,(L$3-TODAY())&lt;=6)</formula>
    </cfRule>
  </conditionalFormatting>
  <conditionalFormatting sqref="B10">
    <cfRule type="expression" priority="15" dxfId="7" stopIfTrue="1">
      <formula>AND(NOT(J$3=""),(J$3&lt;TODAY()))</formula>
    </cfRule>
    <cfRule type="expression" priority="16" dxfId="8" stopIfTrue="1">
      <formula>AND((J$3-TODAY())&gt;=7,(J$3-TODAY())&lt;14)</formula>
    </cfRule>
    <cfRule type="expression" priority="17" dxfId="9" stopIfTrue="1">
      <formula>AND((J$3-TODAY())&gt;0,(J$3-TODAY())&lt;=6)</formula>
    </cfRule>
  </conditionalFormatting>
  <conditionalFormatting sqref="B15">
    <cfRule type="expression" priority="18" dxfId="7" stopIfTrue="1">
      <formula>AND(NOT(K$3=""),(K$3&lt;TODAY()))</formula>
    </cfRule>
    <cfRule type="expression" priority="19" dxfId="8" stopIfTrue="1">
      <formula>AND((K$3-TODAY())&gt;=7,(K$3-TODAY())&lt;14)</formula>
    </cfRule>
    <cfRule type="expression" priority="20" dxfId="9" stopIfTrue="1">
      <formula>AND((K$3-TODAY())&gt;0,(K$3-TODAY())&lt;=6)</formula>
    </cfRule>
  </conditionalFormatting>
  <conditionalFormatting sqref="C10">
    <cfRule type="expression" priority="21" dxfId="7" stopIfTrue="1">
      <formula>AND(NOT(N3=""),(N3&lt;TODAY()))</formula>
    </cfRule>
    <cfRule type="expression" priority="22" dxfId="8" stopIfTrue="1">
      <formula>AND((N3-TODAY())&gt;=7,(N3-TODAY())&lt;14)</formula>
    </cfRule>
    <cfRule type="expression" priority="23" dxfId="9" stopIfTrue="1">
      <formula>AND((N3-TODAY())&gt;0,(N3-TODAY())&lt;=6)</formula>
    </cfRule>
  </conditionalFormatting>
  <conditionalFormatting sqref="C15">
    <cfRule type="expression" priority="24" dxfId="7" stopIfTrue="1">
      <formula>AND(NOT(O3=""),(O3&lt;TODAY()))</formula>
    </cfRule>
    <cfRule type="expression" priority="25" dxfId="8" stopIfTrue="1">
      <formula>AND((O3-TODAY())&gt;=7,(O3-TODAY())&lt;14)</formula>
    </cfRule>
    <cfRule type="expression" priority="26" dxfId="9" stopIfTrue="1">
      <formula>AND((O3-TODAY())&gt;0,(O3-TODAY())&lt;=6)</formula>
    </cfRule>
  </conditionalFormatting>
  <conditionalFormatting sqref="I62:O88">
    <cfRule type="expression" priority="27" dxfId="10" stopIfTrue="1">
      <formula>AND(I$4&gt;$K72,I$4&lt;$G62)</formula>
    </cfRule>
    <cfRule type="expression" priority="28" dxfId="10" stopIfTrue="1">
      <formula>I$4=$K72</formula>
    </cfRule>
    <cfRule type="expression" priority="29" dxfId="10" stopIfTrue="1">
      <formula>I$4=$G62</formula>
    </cfRule>
  </conditionalFormatting>
  <conditionalFormatting sqref="K3:K4">
    <cfRule type="expression" priority="30" dxfId="11" stopIfTrue="1">
      <formula>K3=TODAY()</formula>
    </cfRule>
    <cfRule type="expression" priority="31" dxfId="12" stopIfTrue="1">
      <formula>K3&lt;TODAY()</formula>
    </cfRule>
    <cfRule type="expression" priority="32" dxfId="13" stopIfTrue="1">
      <formula>K3=$C$1</formula>
    </cfRule>
  </conditionalFormatting>
  <conditionalFormatting sqref="L3">
    <cfRule type="expression" priority="33" dxfId="14" stopIfTrue="1">
      <formula>AND(L3=TODAY(),((WEEKDAY(DATE(YEAR(L3),MONTH(L3),DAY(L3)))=2)))</formula>
    </cfRule>
    <cfRule type="expression" priority="34" dxfId="12" stopIfTrue="1">
      <formula>(L3&lt;TODAY())</formula>
    </cfRule>
    <cfRule type="expression" priority="35" dxfId="0" stopIfTrue="1">
      <formula>L3=C1</formula>
    </cfRule>
  </conditionalFormatting>
  <conditionalFormatting sqref="L4">
    <cfRule type="expression" priority="36" dxfId="14" stopIfTrue="1">
      <formula>AND(L4=TODAY(),((WEEKDAY(DATE(YEAR(L4),MONTH(L4),DAY(L4)))=2)))</formula>
    </cfRule>
    <cfRule type="expression" priority="37" dxfId="12" stopIfTrue="1">
      <formula>(L4&lt;TODAY())</formula>
    </cfRule>
    <cfRule type="expression" priority="38" dxfId="13" stopIfTrue="1">
      <formula>L4=C1</formula>
    </cfRule>
  </conditionalFormatting>
  <conditionalFormatting sqref="M3">
    <cfRule type="expression" priority="39" dxfId="15" stopIfTrue="1">
      <formula>AND(M3=TODAY(),((WEEKDAY(DATE(YEAR(M3),MONTH(M3),DAY(M3)))=3)))</formula>
    </cfRule>
    <cfRule type="expression" priority="40" dxfId="12" stopIfTrue="1">
      <formula>(M3&lt;TODAY())</formula>
    </cfRule>
    <cfRule type="expression" priority="41" dxfId="0" stopIfTrue="1">
      <formula>M3=C1</formula>
    </cfRule>
  </conditionalFormatting>
  <conditionalFormatting sqref="M4">
    <cfRule type="expression" priority="42" dxfId="15" stopIfTrue="1">
      <formula>AND(M4=TODAY(),((WEEKDAY(DATE(YEAR(M4),MONTH(M4),DAY(M4)))=3)))</formula>
    </cfRule>
    <cfRule type="expression" priority="43" dxfId="12" stopIfTrue="1">
      <formula>(M4&lt;TODAY())</formula>
    </cfRule>
    <cfRule type="expression" priority="44" dxfId="13" stopIfTrue="1">
      <formula>M4=C1</formula>
    </cfRule>
  </conditionalFormatting>
  <conditionalFormatting sqref="N3">
    <cfRule type="expression" priority="45" dxfId="16" stopIfTrue="1">
      <formula>AND(N3=TODAY(),((WEEKDAY(DATE(YEAR(N3),MONTH(N3),DAY(N3)))=4)))</formula>
    </cfRule>
    <cfRule type="expression" priority="46" dxfId="12" stopIfTrue="1">
      <formula>(N3&lt;TODAY())</formula>
    </cfRule>
    <cfRule type="expression" priority="47" dxfId="13" stopIfTrue="1">
      <formula>N3=C1</formula>
    </cfRule>
  </conditionalFormatting>
  <conditionalFormatting sqref="N4">
    <cfRule type="expression" priority="48" dxfId="16" stopIfTrue="1">
      <formula>AND(N4=TODAY(),((WEEKDAY(DATE(YEAR(N4),MONTH(N4),DAY(N4)))=4)))</formula>
    </cfRule>
    <cfRule type="expression" priority="49" dxfId="12" stopIfTrue="1">
      <formula>(N4&lt;TODAY())</formula>
    </cfRule>
    <cfRule type="expression" priority="50" dxfId="13" stopIfTrue="1">
      <formula>N4=C1</formula>
    </cfRule>
  </conditionalFormatting>
  <conditionalFormatting sqref="O3">
    <cfRule type="expression" priority="51" dxfId="17" stopIfTrue="1">
      <formula>AND(O3=TODAY(),((WEEKDAY(DATE(YEAR(O3),MONTH(O3),DAY(O3)))=5)))</formula>
    </cfRule>
    <cfRule type="expression" priority="52" dxfId="12" stopIfTrue="1">
      <formula>(O3&lt;TODAY())</formula>
    </cfRule>
    <cfRule type="expression" priority="53" dxfId="13" stopIfTrue="1">
      <formula>O3=C1</formula>
    </cfRule>
  </conditionalFormatting>
  <conditionalFormatting sqref="O4">
    <cfRule type="expression" priority="54" dxfId="17" stopIfTrue="1">
      <formula>AND(O4=TODAY(),((WEEKDAY(DATE(YEAR(O4),MONTH(O4),DAY(O4)))=5)))</formula>
    </cfRule>
    <cfRule type="expression" priority="55" dxfId="12" stopIfTrue="1">
      <formula>(O4&lt;TODAY())</formula>
    </cfRule>
    <cfRule type="expression" priority="56" dxfId="13" stopIfTrue="1">
      <formula>O4=C1</formula>
    </cfRule>
  </conditionalFormatting>
  <dataValidations count="1">
    <dataValidation type="date" allowBlank="1" showInputMessage="1" showErrorMessage="1" promptTitle="Enter Date" prompt="Example 2002/6/1&#10;" errorTitle="Valid Date" error="1900/1/1 - 2099/12/31" sqref="C1">
      <formula1>1</formula1>
      <formula2>72686</formula2>
    </dataValidation>
  </dataValidations>
  <printOptions/>
  <pageMargins left="1.12" right="0.25" top="0.89" bottom="0.44" header="0.2" footer="0.2"/>
  <pageSetup horizontalDpi="300" verticalDpi="300" orientation="landscape" paperSize="9" r:id="rId3"/>
  <headerFooter alignWithMargins="0">
    <oddHeader>&amp;C&amp;"ＭＳ Ｐゴシック,太字"&amp;12&amp;Uexcelcalendar.com</oddHeader>
    <oddFooter>&amp;L&amp;T&amp;C&amp;F&amp;R&amp;D</oddFooter>
  </headerFooter>
  <legacyDrawing r:id="rId2"/>
</worksheet>
</file>

<file path=xl/worksheets/sheet3.xml><?xml version="1.0" encoding="utf-8"?>
<worksheet xmlns="http://schemas.openxmlformats.org/spreadsheetml/2006/main" xmlns:r="http://schemas.openxmlformats.org/officeDocument/2006/relationships">
  <dimension ref="A1:P193"/>
  <sheetViews>
    <sheetView workbookViewId="0" topLeftCell="A1">
      <pane ySplit="4" topLeftCell="BM14" activePane="bottomLeft" state="frozen"/>
      <selection pane="topLeft" activeCell="K27" sqref="K27"/>
      <selection pane="bottomLeft" activeCell="K27" sqref="K27"/>
    </sheetView>
  </sheetViews>
  <sheetFormatPr defaultColWidth="9.00390625" defaultRowHeight="13.5"/>
  <cols>
    <col min="1" max="1" width="1.875" style="2" customWidth="1"/>
    <col min="2" max="3" width="28.125" style="2" customWidth="1"/>
    <col min="4" max="4" width="1.875" style="2" customWidth="1"/>
    <col min="5" max="5" width="4.25390625" style="2" hidden="1" customWidth="1"/>
    <col min="6" max="6" width="3.00390625" style="2" hidden="1" customWidth="1"/>
    <col min="7" max="7" width="10.375" style="2" hidden="1" customWidth="1"/>
    <col min="8" max="8" width="5.00390625" style="2" hidden="1" customWidth="1"/>
    <col min="9" max="15" width="6.625" style="2" customWidth="1"/>
    <col min="16" max="16384" width="9.00390625" style="2" customWidth="1"/>
  </cols>
  <sheetData>
    <row r="1" spans="1:15" ht="13.5">
      <c r="A1"/>
      <c r="B1"/>
      <c r="C1" s="3">
        <f ca="1">TODAY()</f>
        <v>39409</v>
      </c>
      <c r="D1" s="1"/>
      <c r="G1" s="4" t="str">
        <f>IF(OR(C1="",ISTEXT(C1)),"",CHOOSE(WEEKDAY(DATE(YEAR(C1),MONTH(C1),DAY(C1)),1),"Sunday.","Monday","Tuesday","Wednesday","Thursday","Friday","Saturday"))</f>
        <v>Friday</v>
      </c>
      <c r="I1" s="5">
        <f aca="true" t="shared" si="0" ref="I1:O1">MONTH(I3)</f>
        <v>11</v>
      </c>
      <c r="J1" s="6">
        <f t="shared" si="0"/>
        <v>11</v>
      </c>
      <c r="K1" s="6">
        <f t="shared" si="0"/>
        <v>11</v>
      </c>
      <c r="L1" s="6">
        <f t="shared" si="0"/>
        <v>11</v>
      </c>
      <c r="M1" s="6">
        <f t="shared" si="0"/>
        <v>11</v>
      </c>
      <c r="N1" s="6">
        <f t="shared" si="0"/>
        <v>11</v>
      </c>
      <c r="O1" s="6">
        <f t="shared" si="0"/>
        <v>11</v>
      </c>
    </row>
    <row r="2" spans="1:15" s="1" customFormat="1" ht="13.5">
      <c r="A2"/>
      <c r="B2"/>
      <c r="C2"/>
      <c r="G2" s="7"/>
      <c r="H2" s="7"/>
      <c r="I2" s="145" t="str">
        <f>CONCATENATE("Week of  ",LOOKUP(I1,$D$93:$O$93,$D$94:$O$94)," ",DAY(I3)," ",YEAR(I3))</f>
        <v>Week of  November 19 2007</v>
      </c>
      <c r="J2" s="146"/>
      <c r="K2" s="146"/>
      <c r="L2" s="146"/>
      <c r="M2" s="146"/>
      <c r="N2" s="146"/>
      <c r="O2" s="147"/>
    </row>
    <row r="3" spans="2:15" s="1" customFormat="1" ht="15.75">
      <c r="B3" s="143" t="str">
        <f>I2</f>
        <v>Week of  November 19 2007</v>
      </c>
      <c r="C3" s="144"/>
      <c r="D3" s="8"/>
      <c r="G3" s="7"/>
      <c r="H3" s="7"/>
      <c r="I3" s="9">
        <f>IF(WEEKDAY($C$1)=1,$C$1-6,IF(WEEKDAY($C$1)=7,$C$1-5,IF(WEEKDAY($C$1)=6,$C$1-4,IF(WEEKDAY($C$1)=5,$C$1-3,IF(WEEKDAY($C$1)=4,$C$1-2,IF(WEEKDAY($C$1)=3,$C$1-1,$C$1))))))</f>
        <v>39405</v>
      </c>
      <c r="J3" s="10">
        <f aca="true" t="shared" si="1" ref="J3:O3">I3+1</f>
        <v>39406</v>
      </c>
      <c r="K3" s="10">
        <f t="shared" si="1"/>
        <v>39407</v>
      </c>
      <c r="L3" s="10">
        <f t="shared" si="1"/>
        <v>39408</v>
      </c>
      <c r="M3" s="10">
        <f t="shared" si="1"/>
        <v>39409</v>
      </c>
      <c r="N3" s="10">
        <f t="shared" si="1"/>
        <v>39410</v>
      </c>
      <c r="O3" s="9">
        <f t="shared" si="1"/>
        <v>39411</v>
      </c>
    </row>
    <row r="4" spans="2:15" s="1" customFormat="1" ht="13.5">
      <c r="B4" s="11"/>
      <c r="C4" s="58" t="str">
        <f>IF(OR(AND(MONTH(C1)=1,DAY(C1)=1),AND(C1&lt;DATE(YEAR(C1)+1,MONTH(1),DAY(1)),C1&gt;DATE(YEAR(C1)+1,MONTH(1),DAY(1)-7))),"Week 1",CONCATENATE("Week ",LOOKUP(I3,WeekNumber2!E3:ER3,WeekNumber2!E5:ER5)))</f>
        <v>Week 47</v>
      </c>
      <c r="D4" s="12"/>
      <c r="G4" s="13" t="s">
        <v>11</v>
      </c>
      <c r="H4" s="14" t="s">
        <v>12</v>
      </c>
      <c r="I4" s="15">
        <f aca="true" t="shared" si="2" ref="I4:O4">I3</f>
        <v>39405</v>
      </c>
      <c r="J4" s="16">
        <f t="shared" si="2"/>
        <v>39406</v>
      </c>
      <c r="K4" s="16">
        <f t="shared" si="2"/>
        <v>39407</v>
      </c>
      <c r="L4" s="16">
        <f t="shared" si="2"/>
        <v>39408</v>
      </c>
      <c r="M4" s="16">
        <f t="shared" si="2"/>
        <v>39409</v>
      </c>
      <c r="N4" s="16">
        <f t="shared" si="2"/>
        <v>39410</v>
      </c>
      <c r="O4" s="15">
        <f t="shared" si="2"/>
        <v>39411</v>
      </c>
    </row>
    <row r="5" spans="1:15" s="1" customFormat="1" ht="24.75" customHeight="1">
      <c r="A5" s="142"/>
      <c r="B5" s="17">
        <f>IF(AND(MONTH(I3)=1,DAY(I3)=1),CONCATENATE("Jan 1 ",YEAR(I3)," ",CHOOSE(WEEKDAY(DATE(YEAR(I3),MONTH(I3),DAY(I3)),1),"Sunday","Monday","Tuesday","Wednesday","Thursday","Friday","Saturday")),IF(DAY(I3)=1,CONCATENATE(LOOKUP(I1,$D$93:$O$93,$D$94:$O$94)," 1  ",CHOOSE(WEEKDAY(DATE(YEAR(I3),MONTH(I3),DAY(I3)),1),"Sunday","Monday","Tuesday","Wednesday","Thursday","Friday","Saturday")),I3))</f>
        <v>39405</v>
      </c>
      <c r="C5" s="18">
        <f>IF(AND(MONTH(M3)=1,DAY(M3)=1),CONCATENATE(CHOOSE(WEEKDAY(DATE(YEAR(M3),MONTH(M3),DAY(M3)),1),"Sunday","Monday","Tuesday","Wednesday","Thursday","Friday","Saturday"),"Jan 1 ",YEAR(M3)," "),IF(DAY(M3)=1,CONCATENATE(CHOOSE(WEEKDAY(DATE(YEAR(M3),MONTH(M3),DAY(M3)),1),"Sunday","Monday","Tuesday","Wednesday","Thursday","Friday","Saturday"),"  ",LOOKUP(M1,$D$93:$O$93,$D$94:$O$94)," 1"),M3))</f>
        <v>39409</v>
      </c>
      <c r="D5" s="19"/>
      <c r="E5"/>
      <c r="F5"/>
      <c r="G5" s="20">
        <v>37436</v>
      </c>
      <c r="H5" s="21" t="e">
        <f>G5-#REF!</f>
        <v>#REF!</v>
      </c>
      <c r="I5"/>
      <c r="J5"/>
      <c r="K5"/>
      <c r="L5"/>
      <c r="M5"/>
      <c r="N5"/>
      <c r="O5"/>
    </row>
    <row r="6" spans="1:15" s="1" customFormat="1" ht="24.75" customHeight="1">
      <c r="A6" s="142"/>
      <c r="B6" s="141"/>
      <c r="C6" s="141"/>
      <c r="D6" s="23"/>
      <c r="E6" s="24">
        <v>1</v>
      </c>
      <c r="F6" s="24" t="s">
        <v>13</v>
      </c>
      <c r="G6" s="20"/>
      <c r="H6" s="21" t="e">
        <f>G6-#REF!</f>
        <v>#REF!</v>
      </c>
      <c r="I6"/>
      <c r="J6"/>
      <c r="K6"/>
      <c r="L6"/>
      <c r="M6"/>
      <c r="N6"/>
      <c r="O6"/>
    </row>
    <row r="7" spans="1:15" s="1" customFormat="1" ht="24.75" customHeight="1">
      <c r="A7" s="142"/>
      <c r="B7" s="141"/>
      <c r="C7" s="141"/>
      <c r="D7" s="25"/>
      <c r="E7" s="24">
        <v>2</v>
      </c>
      <c r="F7" s="24" t="s">
        <v>13</v>
      </c>
      <c r="G7" s="20"/>
      <c r="H7" s="21" t="e">
        <f>G7-#REF!</f>
        <v>#REF!</v>
      </c>
      <c r="I7"/>
      <c r="J7"/>
      <c r="K7"/>
      <c r="L7"/>
      <c r="M7"/>
      <c r="N7"/>
      <c r="O7"/>
    </row>
    <row r="8" spans="1:15" s="1" customFormat="1" ht="24.75" customHeight="1">
      <c r="A8" s="142"/>
      <c r="B8" s="141"/>
      <c r="C8" s="141"/>
      <c r="D8" s="25"/>
      <c r="E8" s="24">
        <v>3</v>
      </c>
      <c r="F8" s="24" t="s">
        <v>13</v>
      </c>
      <c r="G8" s="20"/>
      <c r="H8" s="21" t="e">
        <f>G8-#REF!</f>
        <v>#REF!</v>
      </c>
      <c r="I8"/>
      <c r="J8"/>
      <c r="K8"/>
      <c r="L8"/>
      <c r="M8"/>
      <c r="N8"/>
      <c r="O8"/>
    </row>
    <row r="9" spans="1:15" s="1" customFormat="1" ht="24.75" customHeight="1">
      <c r="A9" s="142"/>
      <c r="B9" s="22"/>
      <c r="C9" s="22"/>
      <c r="D9" s="25"/>
      <c r="E9" s="24">
        <v>4</v>
      </c>
      <c r="F9" s="24" t="s">
        <v>13</v>
      </c>
      <c r="G9" s="20"/>
      <c r="H9" s="26" t="e">
        <f>G9-#REF!</f>
        <v>#REF!</v>
      </c>
      <c r="I9"/>
      <c r="J9"/>
      <c r="K9"/>
      <c r="L9"/>
      <c r="M9"/>
      <c r="N9"/>
      <c r="O9"/>
    </row>
    <row r="10" spans="1:15" s="1" customFormat="1" ht="24.75" customHeight="1">
      <c r="A10" s="142"/>
      <c r="B10" s="27">
        <f>IF(AND(MONTH(J3)=1,DAY(J3)=1),CONCATENATE("Jan 1 ",YEAR(J3)," ",CHOOSE(WEEKDAY(DATE(YEAR(J3),MONTH(J3),DAY(J3)),1),"Sunday","Monday","Tuesday","Wednesday","Thursday","Friday","Saturday")),IF(DAY(J3)=1,CONCATENATE(LOOKUP(J1,$D$93:$O$93,$D$94:$O$94)," 1  ",CHOOSE(WEEKDAY(DATE(YEAR(J3),MONTH(J3),DAY(J3)),1),"Sunday","Monday","Tuesday","Wednesday","Thursday","Friday","Saturday")),J3))</f>
        <v>39406</v>
      </c>
      <c r="C10" s="28">
        <f>IF(AND(MONTH(N3)=1,DAY(N3)=1),CONCATENATE(CHOOSE(WEEKDAY(DATE(YEAR(N3),MONTH(N3),DAY(N3)),1),"Sunday","Monday","Tuesday","Wednesday","Thursday","Friday","Saturday"),"Jan 1 ",YEAR(N3)," "),IF(DAY(N3)=1,CONCATENATE(CHOOSE(WEEKDAY(DATE(YEAR(N3),MONTH(N3),DAY(N3)),1),"Sunday","Monday","Tuesday","Wednesday","Thursday","Friday","Saturday"),"  ",LOOKUP(N1,$D$93:$O$93,$D$94:$O$94)," 1"),N3))</f>
        <v>39410</v>
      </c>
      <c r="D10" s="29"/>
      <c r="E10" s="24">
        <v>5</v>
      </c>
      <c r="F10" s="24" t="s">
        <v>13</v>
      </c>
      <c r="G10" s="20"/>
      <c r="H10" s="21" t="e">
        <f>G10-#REF!</f>
        <v>#REF!</v>
      </c>
      <c r="I10"/>
      <c r="J10"/>
      <c r="K10"/>
      <c r="L10"/>
      <c r="M10"/>
      <c r="N10"/>
      <c r="O10"/>
    </row>
    <row r="11" spans="1:15" s="1" customFormat="1" ht="24.75" customHeight="1">
      <c r="A11" s="142"/>
      <c r="B11" s="141"/>
      <c r="C11" s="141"/>
      <c r="D11" s="25"/>
      <c r="E11" s="24">
        <v>6</v>
      </c>
      <c r="F11" s="24" t="s">
        <v>13</v>
      </c>
      <c r="G11" s="20"/>
      <c r="H11" s="21" t="e">
        <f>G11-#REF!</f>
        <v>#REF!</v>
      </c>
      <c r="I11"/>
      <c r="J11"/>
      <c r="K11"/>
      <c r="L11"/>
      <c r="M11"/>
      <c r="N11"/>
      <c r="O11"/>
    </row>
    <row r="12" spans="1:15" s="1" customFormat="1" ht="24.75" customHeight="1">
      <c r="A12" s="142"/>
      <c r="B12" s="141"/>
      <c r="C12" s="141"/>
      <c r="D12" s="25"/>
      <c r="E12" s="24">
        <v>7</v>
      </c>
      <c r="F12" s="24" t="s">
        <v>13</v>
      </c>
      <c r="G12" s="20"/>
      <c r="H12" s="21" t="e">
        <f>G12-#REF!</f>
        <v>#REF!</v>
      </c>
      <c r="I12"/>
      <c r="J12"/>
      <c r="K12"/>
      <c r="L12"/>
      <c r="M12"/>
      <c r="N12"/>
      <c r="O12"/>
    </row>
    <row r="13" spans="1:15" s="1" customFormat="1" ht="24.75" customHeight="1">
      <c r="A13" s="142"/>
      <c r="B13" s="141"/>
      <c r="C13" s="141"/>
      <c r="D13" s="25"/>
      <c r="E13" s="24">
        <v>8</v>
      </c>
      <c r="F13" s="24" t="s">
        <v>13</v>
      </c>
      <c r="G13" s="20"/>
      <c r="H13" s="21" t="e">
        <f>G13-#REF!</f>
        <v>#REF!</v>
      </c>
      <c r="I13"/>
      <c r="J13"/>
      <c r="K13"/>
      <c r="L13"/>
      <c r="M13"/>
      <c r="N13"/>
      <c r="O13"/>
    </row>
    <row r="14" spans="1:15" s="1" customFormat="1" ht="24.75" customHeight="1">
      <c r="A14" s="142"/>
      <c r="B14" s="30"/>
      <c r="C14" s="22"/>
      <c r="D14" s="25"/>
      <c r="E14" s="24">
        <v>9</v>
      </c>
      <c r="F14" s="24" t="s">
        <v>13</v>
      </c>
      <c r="G14" s="20"/>
      <c r="H14" s="21" t="e">
        <f>G14-#REF!</f>
        <v>#REF!</v>
      </c>
      <c r="I14"/>
      <c r="J14"/>
      <c r="K14"/>
      <c r="L14"/>
      <c r="M14"/>
      <c r="N14"/>
      <c r="O14"/>
    </row>
    <row r="15" spans="1:15" s="1" customFormat="1" ht="24.75" customHeight="1">
      <c r="A15" s="142"/>
      <c r="B15" s="27">
        <f>IF(AND(MONTH(K3)=1,DAY(K3)=1),CONCATENATE("Jan 1 ",YEAR(K3)," ",CHOOSE(WEEKDAY(DATE(YEAR(K3),MONTH(K3),DAY(K3)),1),"Sunday","Monday","Tuesday","Wednesday","Thursday","Friday","Saturday")),IF(DAY(K3)=1,CONCATENATE(LOOKUP(K1,$D$93:$O$93,$D$94:$O$94)," 1  ",CHOOSE(WEEKDAY(DATE(YEAR(K3),MONTH(K3),DAY(K3)),1),"Sunday","Monday","Tuesday","Wednesday","Thursday","Friday","Saturday")),K3))</f>
        <v>39407</v>
      </c>
      <c r="C15" s="28">
        <f>IF(AND(MONTH(O3)=1,DAY(O3)=1),CONCATENATE(CHOOSE(WEEKDAY(DATE(YEAR(O3),MONTH(O3),DAY(O3)),1),"Sunday.","Monday","Tuesday","Wednesday","Thursday","Friday","Saturday"),"Jan 1 ",YEAR(O3)," "),IF(DAY(O3)=1,CONCATENATE(CHOOSE(WEEKDAY(DATE(YEAR(O3),MONTH(O3),DAY(O3)),1),"Sunday","Monday","Tuesday","Wednesday","Thursday","Friday","Saturday"),"  "," ",LOOKUP(O1,$D$93:$O$93,$D$94:$O$94)," 1"),O3))</f>
        <v>39411</v>
      </c>
      <c r="D15" s="31"/>
      <c r="E15" s="24">
        <v>10</v>
      </c>
      <c r="F15" s="24" t="s">
        <v>13</v>
      </c>
      <c r="G15" s="20"/>
      <c r="H15" s="21"/>
      <c r="I15"/>
      <c r="J15"/>
      <c r="K15"/>
      <c r="L15"/>
      <c r="M15"/>
      <c r="N15"/>
      <c r="O15"/>
    </row>
    <row r="16" spans="1:15" s="1" customFormat="1" ht="24.75" customHeight="1">
      <c r="A16" s="142"/>
      <c r="B16" s="141"/>
      <c r="C16" s="141"/>
      <c r="D16" s="25"/>
      <c r="E16" s="24">
        <v>11</v>
      </c>
      <c r="F16" s="24" t="s">
        <v>14</v>
      </c>
      <c r="G16" s="20"/>
      <c r="H16" s="21" t="e">
        <f>G16-#REF!</f>
        <v>#REF!</v>
      </c>
      <c r="I16"/>
      <c r="J16"/>
      <c r="K16"/>
      <c r="L16"/>
      <c r="M16"/>
      <c r="N16"/>
      <c r="O16"/>
    </row>
    <row r="17" spans="1:15" s="1" customFormat="1" ht="24.75" customHeight="1">
      <c r="A17" s="142"/>
      <c r="B17" s="141"/>
      <c r="C17" s="141"/>
      <c r="D17" s="25"/>
      <c r="E17" s="24">
        <v>12</v>
      </c>
      <c r="F17" s="24" t="s">
        <v>14</v>
      </c>
      <c r="G17" s="20"/>
      <c r="H17" s="21" t="e">
        <f>G17-#REF!</f>
        <v>#REF!</v>
      </c>
      <c r="I17"/>
      <c r="J17"/>
      <c r="K17"/>
      <c r="L17"/>
      <c r="M17"/>
      <c r="N17"/>
      <c r="O17"/>
    </row>
    <row r="18" spans="1:15" s="1" customFormat="1" ht="24.75" customHeight="1">
      <c r="A18" s="142"/>
      <c r="B18" s="141"/>
      <c r="C18" s="141"/>
      <c r="D18" s="25"/>
      <c r="E18" s="24">
        <v>13</v>
      </c>
      <c r="F18" s="24" t="s">
        <v>14</v>
      </c>
      <c r="G18" s="20"/>
      <c r="H18" s="21" t="e">
        <f>G18-#REF!</f>
        <v>#REF!</v>
      </c>
      <c r="I18"/>
      <c r="J18"/>
      <c r="K18"/>
      <c r="L18"/>
      <c r="M18"/>
      <c r="N18"/>
      <c r="O18"/>
    </row>
    <row r="19" spans="1:15" s="1" customFormat="1" ht="24.75" customHeight="1">
      <c r="A19" s="142"/>
      <c r="B19" s="22"/>
      <c r="C19" s="32"/>
      <c r="D19" s="25"/>
      <c r="E19" s="24">
        <v>14</v>
      </c>
      <c r="F19" s="24" t="s">
        <v>14</v>
      </c>
      <c r="G19" s="20"/>
      <c r="H19" s="21" t="e">
        <f>G19-#REF!</f>
        <v>#REF!</v>
      </c>
      <c r="I19"/>
      <c r="J19"/>
      <c r="K19"/>
      <c r="L19"/>
      <c r="M19"/>
      <c r="N19"/>
      <c r="O19"/>
    </row>
    <row r="20" spans="1:15" s="1" customFormat="1" ht="24.75" customHeight="1">
      <c r="A20" s="142"/>
      <c r="B20" s="27">
        <f>IF(AND(MONTH(L3)=1,DAY(L3)=1),CONCATENATE("Jan 1 ",YEAR(L3)," ",CHOOSE(WEEKDAY(DATE(YEAR(L3),MONTH(L3),DAY(L3)),1),"Sunday","Monday","Tuesday","Wednesday","Thursday","Friday","Saturday")),IF(DAY(L3)=1,CONCATENATE(LOOKUP(L1,$D$93:$O$93,$D$94:$O$94)," 1  ",CHOOSE(WEEKDAY(DATE(YEAR(L3),MONTH(L3),DAY(L3)),1),"Sunday","Monday","Tuesday","Wednesday","Thursday","Friday","Saturday")),L3))</f>
        <v>39408</v>
      </c>
      <c r="C20" s="33"/>
      <c r="D20" s="34"/>
      <c r="E20" s="24">
        <v>15</v>
      </c>
      <c r="F20" s="24" t="s">
        <v>14</v>
      </c>
      <c r="G20" s="20"/>
      <c r="H20" s="21" t="e">
        <f>G20-#REF!</f>
        <v>#REF!</v>
      </c>
      <c r="I20"/>
      <c r="J20"/>
      <c r="K20"/>
      <c r="L20"/>
      <c r="M20"/>
      <c r="N20"/>
      <c r="O20"/>
    </row>
    <row r="21" spans="1:15" s="1" customFormat="1" ht="24.75" customHeight="1">
      <c r="A21" s="142"/>
      <c r="B21" s="141"/>
      <c r="C21" s="141"/>
      <c r="D21" s="35"/>
      <c r="E21" s="24">
        <v>16</v>
      </c>
      <c r="F21" s="24" t="s">
        <v>14</v>
      </c>
      <c r="G21" s="20"/>
      <c r="H21" s="21" t="e">
        <f>G21-#REF!</f>
        <v>#REF!</v>
      </c>
      <c r="I21"/>
      <c r="J21"/>
      <c r="K21"/>
      <c r="L21"/>
      <c r="M21"/>
      <c r="N21"/>
      <c r="O21"/>
    </row>
    <row r="22" spans="1:15" ht="24.75" customHeight="1">
      <c r="A22" s="142"/>
      <c r="B22" s="141"/>
      <c r="C22" s="141"/>
      <c r="D22" s="35"/>
      <c r="E22" s="24">
        <v>17</v>
      </c>
      <c r="F22" s="24" t="s">
        <v>14</v>
      </c>
      <c r="G22" s="20"/>
      <c r="H22" s="21" t="e">
        <f>G22-#REF!</f>
        <v>#REF!</v>
      </c>
      <c r="I22"/>
      <c r="J22"/>
      <c r="K22"/>
      <c r="L22"/>
      <c r="M22"/>
      <c r="N22"/>
      <c r="O22"/>
    </row>
    <row r="23" spans="1:15" ht="24.75" customHeight="1">
      <c r="A23" s="142"/>
      <c r="B23" s="141"/>
      <c r="C23" s="141"/>
      <c r="D23" s="35"/>
      <c r="E23" s="24">
        <v>18</v>
      </c>
      <c r="F23" s="24" t="s">
        <v>14</v>
      </c>
      <c r="G23" s="20"/>
      <c r="H23" s="21" t="e">
        <f>G23-#REF!</f>
        <v>#REF!</v>
      </c>
      <c r="I23"/>
      <c r="J23"/>
      <c r="K23"/>
      <c r="L23"/>
      <c r="M23"/>
      <c r="N23"/>
      <c r="O23"/>
    </row>
    <row r="24" spans="1:15" ht="24.75" customHeight="1">
      <c r="A24" s="142"/>
      <c r="B24" s="32"/>
      <c r="C24" s="37"/>
      <c r="D24" s="35"/>
      <c r="E24" s="24">
        <v>19</v>
      </c>
      <c r="F24" s="24" t="s">
        <v>14</v>
      </c>
      <c r="G24" s="20"/>
      <c r="H24" s="21" t="e">
        <f>G24-#REF!</f>
        <v>#REF!</v>
      </c>
      <c r="I24"/>
      <c r="J24"/>
      <c r="K24"/>
      <c r="L24"/>
      <c r="M24"/>
      <c r="N24"/>
      <c r="O24"/>
    </row>
    <row r="25" spans="2:15" ht="24.75" customHeight="1">
      <c r="B25" s="36"/>
      <c r="C25" s="36"/>
      <c r="D25" s="36"/>
      <c r="E25" s="24">
        <v>20</v>
      </c>
      <c r="F25" s="24" t="s">
        <v>14</v>
      </c>
      <c r="G25" s="20"/>
      <c r="H25" s="21" t="e">
        <f>G25-#REF!</f>
        <v>#REF!</v>
      </c>
      <c r="I25"/>
      <c r="J25"/>
      <c r="K25"/>
      <c r="L25"/>
      <c r="M25"/>
      <c r="N25"/>
      <c r="O25"/>
    </row>
    <row r="26" spans="1:15" ht="24.75" customHeight="1">
      <c r="A26" s="38"/>
      <c r="B26" s="36"/>
      <c r="C26" s="36"/>
      <c r="D26" s="36"/>
      <c r="E26" s="24">
        <v>21</v>
      </c>
      <c r="F26" s="24" t="s">
        <v>15</v>
      </c>
      <c r="G26" s="20"/>
      <c r="H26" s="21" t="e">
        <f>G26-#REF!</f>
        <v>#REF!</v>
      </c>
      <c r="I26"/>
      <c r="J26"/>
      <c r="K26"/>
      <c r="L26"/>
      <c r="M26"/>
      <c r="N26"/>
      <c r="O26"/>
    </row>
    <row r="27" spans="1:15" ht="24.75" customHeight="1">
      <c r="A27" s="38"/>
      <c r="B27" s="36"/>
      <c r="C27" s="36"/>
      <c r="D27" s="36"/>
      <c r="E27" s="24">
        <v>22</v>
      </c>
      <c r="F27" s="24" t="s">
        <v>15</v>
      </c>
      <c r="G27" s="20"/>
      <c r="H27" s="21" t="e">
        <f>G27-#REF!</f>
        <v>#REF!</v>
      </c>
      <c r="I27"/>
      <c r="J27"/>
      <c r="K27"/>
      <c r="L27"/>
      <c r="M27"/>
      <c r="N27"/>
      <c r="O27"/>
    </row>
    <row r="28" spans="1:15" ht="24.75" customHeight="1">
      <c r="A28" s="38"/>
      <c r="B28" s="36"/>
      <c r="C28" s="36"/>
      <c r="D28" s="36"/>
      <c r="E28" s="24">
        <v>23</v>
      </c>
      <c r="F28" s="24" t="s">
        <v>15</v>
      </c>
      <c r="G28" s="20"/>
      <c r="H28" s="21" t="e">
        <f>G28-#REF!</f>
        <v>#REF!</v>
      </c>
      <c r="I28"/>
      <c r="J28"/>
      <c r="K28"/>
      <c r="L28"/>
      <c r="M28"/>
      <c r="N28"/>
      <c r="O28"/>
    </row>
    <row r="29" spans="1:15" ht="24.75" customHeight="1">
      <c r="A29" s="38"/>
      <c r="B29" s="36"/>
      <c r="C29" s="36"/>
      <c r="D29" s="36"/>
      <c r="E29" s="24">
        <v>24</v>
      </c>
      <c r="F29" s="24" t="s">
        <v>15</v>
      </c>
      <c r="G29" s="20"/>
      <c r="H29" s="21" t="e">
        <f>G29-#REF!</f>
        <v>#REF!</v>
      </c>
      <c r="I29"/>
      <c r="J29"/>
      <c r="K29"/>
      <c r="L29"/>
      <c r="M29"/>
      <c r="N29"/>
      <c r="O29"/>
    </row>
    <row r="30" spans="1:15" ht="24.75" customHeight="1">
      <c r="A30" s="38"/>
      <c r="B30" s="36"/>
      <c r="C30" s="36"/>
      <c r="D30" s="36"/>
      <c r="E30" s="24">
        <v>25</v>
      </c>
      <c r="F30" s="24" t="s">
        <v>15</v>
      </c>
      <c r="G30" s="20"/>
      <c r="H30" s="21" t="e">
        <f>G30-#REF!</f>
        <v>#REF!</v>
      </c>
      <c r="I30"/>
      <c r="J30"/>
      <c r="K30"/>
      <c r="L30"/>
      <c r="M30"/>
      <c r="N30"/>
      <c r="O30"/>
    </row>
    <row r="31" spans="1:15" ht="24.75" customHeight="1">
      <c r="A31" s="38"/>
      <c r="B31" s="36"/>
      <c r="C31" s="36"/>
      <c r="D31" s="36"/>
      <c r="E31" s="24">
        <v>26</v>
      </c>
      <c r="F31" s="24" t="s">
        <v>15</v>
      </c>
      <c r="G31" s="20"/>
      <c r="H31" s="21" t="e">
        <f>G31-#REF!</f>
        <v>#REF!</v>
      </c>
      <c r="I31"/>
      <c r="J31"/>
      <c r="K31"/>
      <c r="L31"/>
      <c r="M31"/>
      <c r="N31"/>
      <c r="O31"/>
    </row>
    <row r="32" spans="1:15" ht="24.75" customHeight="1">
      <c r="A32" s="38"/>
      <c r="B32" s="36"/>
      <c r="C32" s="36"/>
      <c r="D32" s="36"/>
      <c r="E32" s="24">
        <v>27</v>
      </c>
      <c r="F32" s="24" t="s">
        <v>15</v>
      </c>
      <c r="G32" s="20"/>
      <c r="H32" s="21" t="e">
        <f>G32-#REF!</f>
        <v>#REF!</v>
      </c>
      <c r="I32"/>
      <c r="J32"/>
      <c r="K32"/>
      <c r="L32"/>
      <c r="M32"/>
      <c r="N32"/>
      <c r="O32"/>
    </row>
    <row r="33" spans="1:15" ht="24.75" customHeight="1">
      <c r="A33" s="38"/>
      <c r="B33" s="36"/>
      <c r="C33" s="36"/>
      <c r="D33" s="36"/>
      <c r="E33" s="24">
        <v>28</v>
      </c>
      <c r="F33" s="24" t="s">
        <v>15</v>
      </c>
      <c r="G33" s="20"/>
      <c r="H33" s="21" t="e">
        <f>G33-#REF!</f>
        <v>#REF!</v>
      </c>
      <c r="I33"/>
      <c r="J33"/>
      <c r="K33"/>
      <c r="L33"/>
      <c r="M33"/>
      <c r="N33"/>
      <c r="O33"/>
    </row>
    <row r="34" spans="1:15" ht="24.75" customHeight="1">
      <c r="A34" s="38"/>
      <c r="B34" s="36"/>
      <c r="C34" s="36"/>
      <c r="D34" s="36"/>
      <c r="E34" s="24">
        <v>29</v>
      </c>
      <c r="F34" s="24" t="s">
        <v>15</v>
      </c>
      <c r="G34" s="20"/>
      <c r="H34" s="21" t="e">
        <f>G34-#REF!</f>
        <v>#REF!</v>
      </c>
      <c r="I34"/>
      <c r="J34"/>
      <c r="K34"/>
      <c r="L34"/>
      <c r="M34"/>
      <c r="N34"/>
      <c r="O34"/>
    </row>
    <row r="35" spans="1:15" ht="24.75" customHeight="1">
      <c r="A35" s="38"/>
      <c r="B35" s="36"/>
      <c r="C35" s="36"/>
      <c r="D35" s="36"/>
      <c r="E35" s="24">
        <v>30</v>
      </c>
      <c r="F35" s="24" t="s">
        <v>15</v>
      </c>
      <c r="G35" s="20"/>
      <c r="H35" s="21" t="e">
        <f>G35-#REF!</f>
        <v>#REF!</v>
      </c>
      <c r="I35"/>
      <c r="J35"/>
      <c r="K35"/>
      <c r="L35"/>
      <c r="M35"/>
      <c r="N35"/>
      <c r="O35"/>
    </row>
    <row r="36" spans="1:15" ht="24.75" customHeight="1">
      <c r="A36" s="38"/>
      <c r="B36" s="36"/>
      <c r="C36" s="36"/>
      <c r="D36" s="36"/>
      <c r="E36" s="24">
        <v>31</v>
      </c>
      <c r="F36" s="24" t="s">
        <v>16</v>
      </c>
      <c r="G36" s="20"/>
      <c r="H36" s="21" t="e">
        <f>G36-#REF!</f>
        <v>#REF!</v>
      </c>
      <c r="I36"/>
      <c r="J36"/>
      <c r="K36"/>
      <c r="L36"/>
      <c r="M36"/>
      <c r="N36"/>
      <c r="O36"/>
    </row>
    <row r="37" spans="1:15" ht="24.75" customHeight="1">
      <c r="A37" s="38"/>
      <c r="B37" s="36"/>
      <c r="C37" s="36"/>
      <c r="D37" s="36"/>
      <c r="E37" s="24">
        <v>32</v>
      </c>
      <c r="F37" s="24" t="s">
        <v>16</v>
      </c>
      <c r="G37" s="20"/>
      <c r="H37" s="21" t="e">
        <f>G37-#REF!</f>
        <v>#REF!</v>
      </c>
      <c r="I37"/>
      <c r="J37"/>
      <c r="K37"/>
      <c r="L37"/>
      <c r="M37"/>
      <c r="N37"/>
      <c r="O37"/>
    </row>
    <row r="38" spans="1:15" ht="24.75" customHeight="1">
      <c r="A38" s="38"/>
      <c r="B38" s="36"/>
      <c r="C38" s="36"/>
      <c r="D38" s="36"/>
      <c r="E38" s="24">
        <v>33</v>
      </c>
      <c r="F38" s="24" t="s">
        <v>16</v>
      </c>
      <c r="G38" s="20"/>
      <c r="H38" s="21" t="e">
        <f>G38-#REF!</f>
        <v>#REF!</v>
      </c>
      <c r="I38"/>
      <c r="J38"/>
      <c r="K38"/>
      <c r="L38"/>
      <c r="M38"/>
      <c r="N38"/>
      <c r="O38"/>
    </row>
    <row r="39" spans="1:15" ht="24.75" customHeight="1">
      <c r="A39" s="38"/>
      <c r="B39" s="36"/>
      <c r="C39" s="36"/>
      <c r="D39" s="36"/>
      <c r="E39" s="24">
        <v>34</v>
      </c>
      <c r="F39" s="24" t="s">
        <v>16</v>
      </c>
      <c r="G39" s="20"/>
      <c r="H39" s="21" t="e">
        <f>G39-#REF!</f>
        <v>#REF!</v>
      </c>
      <c r="I39"/>
      <c r="J39"/>
      <c r="K39"/>
      <c r="L39"/>
      <c r="M39"/>
      <c r="N39"/>
      <c r="O39"/>
    </row>
    <row r="40" spans="1:15" ht="24.75" customHeight="1">
      <c r="A40" s="38"/>
      <c r="B40" s="36"/>
      <c r="C40" s="36"/>
      <c r="D40" s="36"/>
      <c r="E40" s="24">
        <v>35</v>
      </c>
      <c r="F40" s="24" t="s">
        <v>16</v>
      </c>
      <c r="G40" s="20"/>
      <c r="H40" s="21" t="e">
        <f>G40-#REF!</f>
        <v>#REF!</v>
      </c>
      <c r="I40"/>
      <c r="J40"/>
      <c r="K40"/>
      <c r="L40"/>
      <c r="M40"/>
      <c r="N40"/>
      <c r="O40"/>
    </row>
    <row r="41" spans="1:15" ht="24.75" customHeight="1">
      <c r="A41" s="38"/>
      <c r="B41" s="36"/>
      <c r="C41" s="36"/>
      <c r="D41" s="36"/>
      <c r="E41" s="24">
        <v>36</v>
      </c>
      <c r="F41" s="24" t="s">
        <v>16</v>
      </c>
      <c r="G41" s="20"/>
      <c r="H41" s="21" t="e">
        <f>G41-#REF!</f>
        <v>#REF!</v>
      </c>
      <c r="I41"/>
      <c r="J41"/>
      <c r="K41"/>
      <c r="L41"/>
      <c r="M41"/>
      <c r="N41"/>
      <c r="O41"/>
    </row>
    <row r="42" spans="1:15" ht="24.75" customHeight="1">
      <c r="A42" s="38"/>
      <c r="B42" s="36"/>
      <c r="C42" s="36"/>
      <c r="D42" s="36"/>
      <c r="E42" s="24">
        <v>37</v>
      </c>
      <c r="F42" s="24" t="s">
        <v>16</v>
      </c>
      <c r="G42" s="20"/>
      <c r="H42" s="21" t="e">
        <f>G42-#REF!</f>
        <v>#REF!</v>
      </c>
      <c r="I42"/>
      <c r="J42"/>
      <c r="K42"/>
      <c r="L42"/>
      <c r="M42"/>
      <c r="N42"/>
      <c r="O42"/>
    </row>
    <row r="43" spans="1:15" ht="24.75" customHeight="1">
      <c r="A43" s="38"/>
      <c r="B43" s="36"/>
      <c r="C43" s="36"/>
      <c r="D43" s="36"/>
      <c r="E43" s="24">
        <v>38</v>
      </c>
      <c r="F43" s="24" t="s">
        <v>16</v>
      </c>
      <c r="G43" s="20"/>
      <c r="H43" s="21" t="e">
        <f>G43-#REF!</f>
        <v>#REF!</v>
      </c>
      <c r="I43"/>
      <c r="J43"/>
      <c r="K43"/>
      <c r="L43"/>
      <c r="M43"/>
      <c r="N43"/>
      <c r="O43"/>
    </row>
    <row r="44" spans="1:15" ht="24.75" customHeight="1">
      <c r="A44" s="38"/>
      <c r="B44" s="36"/>
      <c r="C44" s="36"/>
      <c r="D44" s="36"/>
      <c r="E44" s="24">
        <v>39</v>
      </c>
      <c r="F44" s="24" t="s">
        <v>16</v>
      </c>
      <c r="G44" s="20"/>
      <c r="H44" s="21" t="e">
        <f>G44-#REF!</f>
        <v>#REF!</v>
      </c>
      <c r="I44"/>
      <c r="J44"/>
      <c r="K44"/>
      <c r="L44"/>
      <c r="M44"/>
      <c r="N44"/>
      <c r="O44"/>
    </row>
    <row r="45" spans="1:15" ht="24.75" customHeight="1">
      <c r="A45" s="38"/>
      <c r="B45" s="36"/>
      <c r="C45" s="36"/>
      <c r="D45" s="36"/>
      <c r="E45" s="24">
        <v>40</v>
      </c>
      <c r="F45" s="24" t="s">
        <v>16</v>
      </c>
      <c r="G45" s="20"/>
      <c r="H45" s="21" t="e">
        <f>G45-#REF!</f>
        <v>#REF!</v>
      </c>
      <c r="I45"/>
      <c r="J45"/>
      <c r="K45"/>
      <c r="L45"/>
      <c r="M45"/>
      <c r="N45"/>
      <c r="O45"/>
    </row>
    <row r="46" spans="1:15" ht="24.75" customHeight="1">
      <c r="A46" s="38"/>
      <c r="B46" s="36"/>
      <c r="C46" s="36"/>
      <c r="D46" s="36"/>
      <c r="E46" s="24">
        <v>41</v>
      </c>
      <c r="F46" s="24" t="s">
        <v>17</v>
      </c>
      <c r="G46" s="20"/>
      <c r="H46" s="21" t="e">
        <f>G46-#REF!</f>
        <v>#REF!</v>
      </c>
      <c r="I46"/>
      <c r="J46"/>
      <c r="K46"/>
      <c r="L46"/>
      <c r="M46"/>
      <c r="N46"/>
      <c r="O46"/>
    </row>
    <row r="47" spans="1:15" ht="24.75" customHeight="1">
      <c r="A47" s="38"/>
      <c r="B47" s="36"/>
      <c r="C47" s="36"/>
      <c r="D47" s="36"/>
      <c r="E47" s="24">
        <v>42</v>
      </c>
      <c r="F47" s="24" t="s">
        <v>17</v>
      </c>
      <c r="G47" s="20"/>
      <c r="H47" s="21" t="e">
        <f>G47-#REF!</f>
        <v>#REF!</v>
      </c>
      <c r="I47"/>
      <c r="J47"/>
      <c r="K47"/>
      <c r="L47"/>
      <c r="M47"/>
      <c r="N47"/>
      <c r="O47"/>
    </row>
    <row r="48" spans="1:15" ht="24.75" customHeight="1">
      <c r="A48" s="38"/>
      <c r="B48" s="36"/>
      <c r="C48" s="36"/>
      <c r="D48" s="36"/>
      <c r="E48" s="24">
        <v>43</v>
      </c>
      <c r="F48" s="24" t="s">
        <v>17</v>
      </c>
      <c r="G48" s="20"/>
      <c r="H48" s="21" t="e">
        <f>G48-#REF!</f>
        <v>#REF!</v>
      </c>
      <c r="I48"/>
      <c r="J48"/>
      <c r="K48"/>
      <c r="L48"/>
      <c r="M48"/>
      <c r="N48"/>
      <c r="O48"/>
    </row>
    <row r="49" spans="1:15" ht="24.75" customHeight="1">
      <c r="A49" s="38"/>
      <c r="B49" s="36"/>
      <c r="C49" s="36"/>
      <c r="D49" s="36"/>
      <c r="E49" s="24">
        <v>44</v>
      </c>
      <c r="F49" s="24" t="s">
        <v>17</v>
      </c>
      <c r="G49" s="20"/>
      <c r="H49" s="21" t="e">
        <f>G49-#REF!</f>
        <v>#REF!</v>
      </c>
      <c r="I49"/>
      <c r="J49"/>
      <c r="K49"/>
      <c r="L49"/>
      <c r="M49"/>
      <c r="N49"/>
      <c r="O49"/>
    </row>
    <row r="50" spans="1:15" ht="24.75" customHeight="1">
      <c r="A50" s="38"/>
      <c r="B50" s="36"/>
      <c r="C50" s="36"/>
      <c r="D50" s="36"/>
      <c r="E50" s="24">
        <v>45</v>
      </c>
      <c r="F50" s="39" t="s">
        <v>18</v>
      </c>
      <c r="G50" s="20"/>
      <c r="H50" s="21" t="e">
        <f>G50-#REF!</f>
        <v>#REF!</v>
      </c>
      <c r="I50"/>
      <c r="J50"/>
      <c r="K50"/>
      <c r="L50"/>
      <c r="M50"/>
      <c r="N50"/>
      <c r="O50"/>
    </row>
    <row r="51" spans="1:15" ht="24.75" customHeight="1">
      <c r="A51" s="38"/>
      <c r="B51" s="36"/>
      <c r="C51" s="36"/>
      <c r="D51" s="36"/>
      <c r="E51" s="24">
        <v>46</v>
      </c>
      <c r="F51" s="39" t="s">
        <v>18</v>
      </c>
      <c r="G51" s="20"/>
      <c r="H51" s="21" t="e">
        <f>G51-#REF!</f>
        <v>#REF!</v>
      </c>
      <c r="I51"/>
      <c r="J51"/>
      <c r="K51"/>
      <c r="L51"/>
      <c r="M51"/>
      <c r="N51"/>
      <c r="O51"/>
    </row>
    <row r="52" spans="1:15" ht="24.75" customHeight="1">
      <c r="A52" s="38"/>
      <c r="B52" s="36"/>
      <c r="C52" s="36"/>
      <c r="D52" s="36"/>
      <c r="E52" s="24">
        <v>47</v>
      </c>
      <c r="F52" s="39" t="s">
        <v>19</v>
      </c>
      <c r="G52" s="20"/>
      <c r="H52" s="21" t="e">
        <f>G52-#REF!</f>
        <v>#REF!</v>
      </c>
      <c r="I52"/>
      <c r="J52"/>
      <c r="K52"/>
      <c r="L52"/>
      <c r="M52"/>
      <c r="N52"/>
      <c r="O52"/>
    </row>
    <row r="53" spans="1:15" ht="24.75" customHeight="1">
      <c r="A53" s="38"/>
      <c r="B53" s="36"/>
      <c r="C53" s="36"/>
      <c r="D53" s="36"/>
      <c r="E53" s="24">
        <v>48</v>
      </c>
      <c r="F53" s="39" t="s">
        <v>20</v>
      </c>
      <c r="G53" s="20"/>
      <c r="H53" s="21" t="e">
        <f>G53-#REF!</f>
        <v>#REF!</v>
      </c>
      <c r="I53"/>
      <c r="J53"/>
      <c r="K53"/>
      <c r="L53"/>
      <c r="M53"/>
      <c r="N53"/>
      <c r="O53"/>
    </row>
    <row r="54" spans="1:15" ht="24.75" customHeight="1">
      <c r="A54" s="38"/>
      <c r="B54" s="36"/>
      <c r="C54" s="36"/>
      <c r="D54" s="36"/>
      <c r="E54" s="24">
        <f aca="true" t="shared" si="3" ref="E54:E60">E53+1</f>
        <v>49</v>
      </c>
      <c r="F54" s="24"/>
      <c r="G54" s="20"/>
      <c r="H54" s="21" t="e">
        <f>G54-#REF!</f>
        <v>#REF!</v>
      </c>
      <c r="I54"/>
      <c r="J54"/>
      <c r="K54"/>
      <c r="L54"/>
      <c r="M54"/>
      <c r="N54"/>
      <c r="O54"/>
    </row>
    <row r="55" spans="1:15" ht="24.75" customHeight="1">
      <c r="A55" s="38"/>
      <c r="B55" s="36"/>
      <c r="C55" s="36"/>
      <c r="D55" s="36"/>
      <c r="E55" s="24">
        <f t="shared" si="3"/>
        <v>50</v>
      </c>
      <c r="F55" s="24"/>
      <c r="G55" s="20"/>
      <c r="H55" s="21" t="e">
        <f>G55-#REF!</f>
        <v>#REF!</v>
      </c>
      <c r="I55"/>
      <c r="J55"/>
      <c r="K55"/>
      <c r="L55"/>
      <c r="M55"/>
      <c r="N55"/>
      <c r="O55"/>
    </row>
    <row r="56" spans="1:15" ht="24.75" customHeight="1">
      <c r="A56" s="38"/>
      <c r="B56" s="36"/>
      <c r="C56" s="36"/>
      <c r="D56" s="36"/>
      <c r="E56" s="24">
        <f t="shared" si="3"/>
        <v>51</v>
      </c>
      <c r="F56" s="24"/>
      <c r="G56" s="20"/>
      <c r="H56" s="21" t="e">
        <f>G56-#REF!</f>
        <v>#REF!</v>
      </c>
      <c r="I56"/>
      <c r="J56"/>
      <c r="K56"/>
      <c r="L56"/>
      <c r="M56"/>
      <c r="N56"/>
      <c r="O56"/>
    </row>
    <row r="57" spans="1:15" ht="24.75" customHeight="1">
      <c r="A57" s="38"/>
      <c r="B57" s="36"/>
      <c r="C57" s="36"/>
      <c r="D57" s="36"/>
      <c r="E57" s="24">
        <f t="shared" si="3"/>
        <v>52</v>
      </c>
      <c r="F57" s="24"/>
      <c r="G57" s="20"/>
      <c r="H57" s="21" t="e">
        <f>G57-#REF!</f>
        <v>#REF!</v>
      </c>
      <c r="I57"/>
      <c r="J57"/>
      <c r="K57"/>
      <c r="L57"/>
      <c r="M57"/>
      <c r="N57"/>
      <c r="O57"/>
    </row>
    <row r="58" spans="1:15" ht="24.75" customHeight="1">
      <c r="A58" s="38"/>
      <c r="B58" s="36"/>
      <c r="C58" s="36"/>
      <c r="D58" s="36"/>
      <c r="E58" s="24">
        <f t="shared" si="3"/>
        <v>53</v>
      </c>
      <c r="F58" s="24"/>
      <c r="G58" s="20"/>
      <c r="H58" s="21" t="e">
        <f>G58-#REF!</f>
        <v>#REF!</v>
      </c>
      <c r="I58"/>
      <c r="J58"/>
      <c r="K58"/>
      <c r="L58"/>
      <c r="M58"/>
      <c r="N58"/>
      <c r="O58"/>
    </row>
    <row r="59" spans="1:15" ht="24.75" customHeight="1">
      <c r="A59" s="38"/>
      <c r="B59" s="36"/>
      <c r="C59" s="36"/>
      <c r="D59" s="36"/>
      <c r="E59" s="24">
        <f t="shared" si="3"/>
        <v>54</v>
      </c>
      <c r="F59" s="24"/>
      <c r="G59" s="20"/>
      <c r="H59" s="21" t="e">
        <f>G59-#REF!</f>
        <v>#REF!</v>
      </c>
      <c r="I59"/>
      <c r="J59"/>
      <c r="K59"/>
      <c r="L59"/>
      <c r="M59"/>
      <c r="N59"/>
      <c r="O59"/>
    </row>
    <row r="60" spans="1:15" ht="24.75" customHeight="1">
      <c r="A60" s="38"/>
      <c r="B60" s="36"/>
      <c r="C60" s="36"/>
      <c r="D60" s="36"/>
      <c r="E60" s="24">
        <f t="shared" si="3"/>
        <v>55</v>
      </c>
      <c r="F60" s="24"/>
      <c r="G60" s="20"/>
      <c r="H60" s="21" t="e">
        <f>G60-#REF!</f>
        <v>#REF!</v>
      </c>
      <c r="I60"/>
      <c r="J60"/>
      <c r="K60"/>
      <c r="L60"/>
      <c r="M60"/>
      <c r="N60"/>
      <c r="O60"/>
    </row>
    <row r="61" spans="1:15" ht="14.25">
      <c r="A61" s="38"/>
      <c r="B61" s="36"/>
      <c r="C61" s="36"/>
      <c r="D61" s="36"/>
      <c r="F61" s="24"/>
      <c r="G61" s="40"/>
      <c r="H61" s="41" t="e">
        <f>G61-#REF!</f>
        <v>#REF!</v>
      </c>
      <c r="I61"/>
      <c r="J61"/>
      <c r="K61"/>
      <c r="L61"/>
      <c r="M61"/>
      <c r="N61"/>
      <c r="O61"/>
    </row>
    <row r="62" spans="2:15" s="38" customFormat="1" ht="15">
      <c r="B62" s="36"/>
      <c r="C62" s="36"/>
      <c r="D62" s="36"/>
      <c r="E62" s="2"/>
      <c r="F62" s="24"/>
      <c r="G62" s="42"/>
      <c r="H62" s="36" t="e">
        <f>G62-#REF!</f>
        <v>#REF!</v>
      </c>
      <c r="I62" s="43"/>
      <c r="J62" s="43"/>
      <c r="K62" s="43"/>
      <c r="L62" s="43"/>
      <c r="M62" s="43"/>
      <c r="N62" s="43"/>
      <c r="O62" s="43"/>
    </row>
    <row r="63" spans="2:15" s="38" customFormat="1" ht="15">
      <c r="B63" s="36"/>
      <c r="C63" s="36"/>
      <c r="D63" s="36"/>
      <c r="E63" s="2"/>
      <c r="F63" s="24"/>
      <c r="G63" s="44"/>
      <c r="H63" s="36" t="e">
        <f>G63-#REF!</f>
        <v>#REF!</v>
      </c>
      <c r="I63" s="43"/>
      <c r="J63" s="43"/>
      <c r="K63" s="43"/>
      <c r="L63" s="43"/>
      <c r="M63" s="43"/>
      <c r="N63" s="43"/>
      <c r="O63" s="43"/>
    </row>
    <row r="64" spans="2:15" s="38" customFormat="1" ht="15">
      <c r="B64" s="36"/>
      <c r="C64" s="36"/>
      <c r="D64" s="36"/>
      <c r="E64" s="2"/>
      <c r="F64" s="2"/>
      <c r="G64" s="44"/>
      <c r="H64" s="36" t="e">
        <f>G64-#REF!</f>
        <v>#REF!</v>
      </c>
      <c r="I64" s="43"/>
      <c r="J64" s="43"/>
      <c r="K64" s="43"/>
      <c r="L64" s="43"/>
      <c r="M64" s="43"/>
      <c r="N64" s="43"/>
      <c r="O64" s="43"/>
    </row>
    <row r="65" spans="2:15" s="38" customFormat="1" ht="15">
      <c r="B65" s="36"/>
      <c r="C65" s="36"/>
      <c r="D65" s="36"/>
      <c r="E65" s="2"/>
      <c r="F65" s="39"/>
      <c r="G65" s="44"/>
      <c r="H65" s="36" t="e">
        <f>G65-#REF!</f>
        <v>#REF!</v>
      </c>
      <c r="I65" s="43"/>
      <c r="J65" s="43"/>
      <c r="K65" s="43"/>
      <c r="L65" s="43"/>
      <c r="M65" s="43"/>
      <c r="N65" s="43"/>
      <c r="O65" s="43"/>
    </row>
    <row r="66" spans="2:15" s="38" customFormat="1" ht="15">
      <c r="B66" s="36"/>
      <c r="C66" s="36"/>
      <c r="D66" s="36"/>
      <c r="E66" s="2"/>
      <c r="F66" s="39"/>
      <c r="G66" s="44"/>
      <c r="H66" s="36" t="e">
        <f>G66-#REF!</f>
        <v>#REF!</v>
      </c>
      <c r="I66" s="43"/>
      <c r="J66" s="43"/>
      <c r="K66" s="43"/>
      <c r="L66" s="43"/>
      <c r="M66" s="43"/>
      <c r="N66" s="43"/>
      <c r="O66" s="43"/>
    </row>
    <row r="67" spans="2:15" s="38" customFormat="1" ht="15">
      <c r="B67" s="36"/>
      <c r="C67" s="36"/>
      <c r="D67" s="36"/>
      <c r="E67" s="2"/>
      <c r="F67" s="2"/>
      <c r="G67" s="44"/>
      <c r="H67" s="36" t="e">
        <f>G67-#REF!</f>
        <v>#REF!</v>
      </c>
      <c r="I67" s="43"/>
      <c r="J67" s="43"/>
      <c r="K67" s="43"/>
      <c r="L67" s="43"/>
      <c r="M67" s="43"/>
      <c r="N67" s="43"/>
      <c r="O67" s="43"/>
    </row>
    <row r="68" spans="2:15" s="38" customFormat="1" ht="15">
      <c r="B68" s="36"/>
      <c r="C68" s="36"/>
      <c r="D68" s="36"/>
      <c r="E68" s="2"/>
      <c r="F68" s="39"/>
      <c r="G68" s="44"/>
      <c r="H68" s="36" t="e">
        <f>G68-#REF!</f>
        <v>#REF!</v>
      </c>
      <c r="I68" s="43"/>
      <c r="J68" s="43"/>
      <c r="K68" s="43"/>
      <c r="L68" s="43"/>
      <c r="M68" s="43"/>
      <c r="N68" s="43"/>
      <c r="O68" s="43"/>
    </row>
    <row r="69" spans="2:15" s="38" customFormat="1" ht="15">
      <c r="B69" s="36"/>
      <c r="C69" s="36"/>
      <c r="D69" s="36"/>
      <c r="E69" s="2"/>
      <c r="F69" s="2"/>
      <c r="G69" s="44"/>
      <c r="H69" s="36" t="e">
        <f>G69-#REF!</f>
        <v>#REF!</v>
      </c>
      <c r="I69" s="43"/>
      <c r="J69" s="43"/>
      <c r="K69" s="43"/>
      <c r="L69" s="43"/>
      <c r="M69" s="43"/>
      <c r="N69" s="43"/>
      <c r="O69" s="43"/>
    </row>
    <row r="70" spans="2:15" s="38" customFormat="1" ht="15">
      <c r="B70" s="36"/>
      <c r="C70" s="36"/>
      <c r="D70" s="36"/>
      <c r="E70" s="2"/>
      <c r="F70" s="39"/>
      <c r="G70" s="44"/>
      <c r="H70" s="36" t="e">
        <f>G70-#REF!</f>
        <v>#REF!</v>
      </c>
      <c r="I70" s="43"/>
      <c r="J70" s="43"/>
      <c r="K70" s="43"/>
      <c r="L70" s="43"/>
      <c r="M70" s="43"/>
      <c r="N70" s="43"/>
      <c r="O70" s="43"/>
    </row>
    <row r="71" spans="2:15" s="38" customFormat="1" ht="15">
      <c r="B71" s="36"/>
      <c r="C71" s="36"/>
      <c r="D71" s="36"/>
      <c r="E71" s="2"/>
      <c r="F71" s="2"/>
      <c r="G71" s="44"/>
      <c r="H71" s="36" t="e">
        <f>G71-#REF!</f>
        <v>#REF!</v>
      </c>
      <c r="I71" s="43"/>
      <c r="J71" s="43"/>
      <c r="K71" s="43"/>
      <c r="L71" s="43"/>
      <c r="M71" s="43"/>
      <c r="N71" s="43"/>
      <c r="O71" s="43"/>
    </row>
    <row r="72" spans="2:15" s="38" customFormat="1" ht="15">
      <c r="B72" s="36"/>
      <c r="C72" s="36"/>
      <c r="D72" s="36"/>
      <c r="E72" s="2"/>
      <c r="F72" s="2"/>
      <c r="G72" s="44"/>
      <c r="H72" s="36" t="e">
        <f>G72-#REF!</f>
        <v>#REF!</v>
      </c>
      <c r="I72" s="43"/>
      <c r="J72" s="43"/>
      <c r="K72" s="43"/>
      <c r="L72" s="43"/>
      <c r="M72" s="43"/>
      <c r="N72" s="43"/>
      <c r="O72" s="43"/>
    </row>
    <row r="73" spans="2:15" s="38" customFormat="1" ht="15">
      <c r="B73" s="36"/>
      <c r="C73" s="36"/>
      <c r="D73" s="36"/>
      <c r="E73" s="2"/>
      <c r="F73" s="2"/>
      <c r="G73" s="44"/>
      <c r="H73" s="36" t="e">
        <f>G73-#REF!</f>
        <v>#REF!</v>
      </c>
      <c r="I73" s="43"/>
      <c r="J73" s="43"/>
      <c r="K73" s="43"/>
      <c r="L73" s="43"/>
      <c r="M73" s="43"/>
      <c r="N73" s="43"/>
      <c r="O73" s="43"/>
    </row>
    <row r="74" spans="2:15" s="38" customFormat="1" ht="15">
      <c r="B74" s="36"/>
      <c r="C74" s="36"/>
      <c r="D74" s="36"/>
      <c r="E74" s="2"/>
      <c r="F74" s="2"/>
      <c r="G74" s="44"/>
      <c r="H74" s="36" t="e">
        <f>G74-#REF!</f>
        <v>#REF!</v>
      </c>
      <c r="I74" s="43"/>
      <c r="J74" s="43"/>
      <c r="K74" s="43"/>
      <c r="L74" s="43"/>
      <c r="M74" s="43"/>
      <c r="N74" s="43"/>
      <c r="O74" s="43"/>
    </row>
    <row r="75" spans="2:15" s="38" customFormat="1" ht="15">
      <c r="B75" s="36"/>
      <c r="C75" s="36"/>
      <c r="D75" s="36"/>
      <c r="E75" s="2"/>
      <c r="F75" s="2"/>
      <c r="G75" s="44"/>
      <c r="H75" s="36" t="e">
        <f>G75-#REF!</f>
        <v>#REF!</v>
      </c>
      <c r="I75" s="43"/>
      <c r="J75" s="43"/>
      <c r="K75" s="43"/>
      <c r="L75" s="43"/>
      <c r="M75" s="43"/>
      <c r="N75" s="43"/>
      <c r="O75" s="43"/>
    </row>
    <row r="76" spans="2:15" s="38" customFormat="1" ht="15">
      <c r="B76" s="36"/>
      <c r="C76" s="36"/>
      <c r="D76" s="36"/>
      <c r="E76" s="2"/>
      <c r="F76" s="2"/>
      <c r="G76" s="44"/>
      <c r="H76" s="36" t="e">
        <f>G76-#REF!</f>
        <v>#REF!</v>
      </c>
      <c r="I76" s="43"/>
      <c r="J76" s="43"/>
      <c r="K76" s="43"/>
      <c r="L76" s="43"/>
      <c r="M76" s="43"/>
      <c r="N76" s="43"/>
      <c r="O76" s="43"/>
    </row>
    <row r="77" spans="2:15" s="38" customFormat="1" ht="15">
      <c r="B77" s="36"/>
      <c r="C77" s="36"/>
      <c r="D77" s="36"/>
      <c r="E77" s="2"/>
      <c r="F77" s="2"/>
      <c r="G77" s="44"/>
      <c r="H77" s="36" t="e">
        <f>G77-#REF!</f>
        <v>#REF!</v>
      </c>
      <c r="I77" s="43"/>
      <c r="J77" s="43"/>
      <c r="K77" s="43"/>
      <c r="L77" s="43"/>
      <c r="M77" s="43"/>
      <c r="N77" s="43"/>
      <c r="O77" s="43"/>
    </row>
    <row r="78" spans="2:15" s="38" customFormat="1" ht="15">
      <c r="B78" s="36"/>
      <c r="C78" s="36"/>
      <c r="D78" s="36"/>
      <c r="E78" s="2"/>
      <c r="F78" s="2"/>
      <c r="G78" s="44"/>
      <c r="H78" s="36" t="e">
        <f>G78-#REF!</f>
        <v>#REF!</v>
      </c>
      <c r="I78" s="43"/>
      <c r="J78" s="43"/>
      <c r="K78" s="43"/>
      <c r="L78" s="43"/>
      <c r="M78" s="43"/>
      <c r="N78" s="43"/>
      <c r="O78" s="43"/>
    </row>
    <row r="79" spans="2:15" s="38" customFormat="1" ht="15">
      <c r="B79" s="36"/>
      <c r="C79" s="36"/>
      <c r="D79" s="36"/>
      <c r="E79" s="2"/>
      <c r="F79" s="2"/>
      <c r="G79" s="44"/>
      <c r="H79" s="36" t="e">
        <f>G79-#REF!</f>
        <v>#REF!</v>
      </c>
      <c r="I79" s="43"/>
      <c r="J79" s="43"/>
      <c r="K79" s="43"/>
      <c r="L79" s="43"/>
      <c r="M79" s="43"/>
      <c r="N79" s="43"/>
      <c r="O79" s="43"/>
    </row>
    <row r="80" spans="2:15" s="38" customFormat="1" ht="15">
      <c r="B80" s="36"/>
      <c r="C80" s="36"/>
      <c r="D80" s="36"/>
      <c r="E80" s="2"/>
      <c r="F80" s="2"/>
      <c r="G80" s="44"/>
      <c r="H80" s="36" t="e">
        <f>G80-#REF!</f>
        <v>#REF!</v>
      </c>
      <c r="I80" s="43"/>
      <c r="J80" s="43"/>
      <c r="K80" s="43"/>
      <c r="L80" s="43"/>
      <c r="M80" s="43"/>
      <c r="N80" s="43"/>
      <c r="O80" s="43"/>
    </row>
    <row r="81" spans="2:15" s="38" customFormat="1" ht="15">
      <c r="B81" s="36"/>
      <c r="C81" s="36"/>
      <c r="D81" s="36"/>
      <c r="E81" s="2"/>
      <c r="F81" s="2"/>
      <c r="G81" s="44"/>
      <c r="H81" s="36" t="e">
        <f>G81-#REF!</f>
        <v>#REF!</v>
      </c>
      <c r="I81" s="43"/>
      <c r="J81" s="43"/>
      <c r="K81" s="43"/>
      <c r="L81" s="43"/>
      <c r="M81" s="43"/>
      <c r="N81" s="43"/>
      <c r="O81" s="43"/>
    </row>
    <row r="82" spans="2:15" s="38" customFormat="1" ht="15">
      <c r="B82" s="36"/>
      <c r="C82" s="36"/>
      <c r="D82" s="36"/>
      <c r="E82" s="2"/>
      <c r="F82" s="2"/>
      <c r="G82" s="44"/>
      <c r="H82" s="36" t="e">
        <f>G82-#REF!</f>
        <v>#REF!</v>
      </c>
      <c r="I82" s="43"/>
      <c r="J82" s="43"/>
      <c r="K82" s="43"/>
      <c r="L82" s="43"/>
      <c r="M82" s="43"/>
      <c r="N82" s="43"/>
      <c r="O82" s="43"/>
    </row>
    <row r="83" spans="2:15" s="38" customFormat="1" ht="15">
      <c r="B83" s="36"/>
      <c r="C83" s="36"/>
      <c r="D83" s="36"/>
      <c r="E83" s="2"/>
      <c r="F83" s="2"/>
      <c r="G83" s="44"/>
      <c r="H83" s="36" t="e">
        <f>G83-#REF!</f>
        <v>#REF!</v>
      </c>
      <c r="I83" s="43"/>
      <c r="J83" s="43"/>
      <c r="K83" s="43"/>
      <c r="L83" s="43"/>
      <c r="M83" s="43"/>
      <c r="N83" s="43"/>
      <c r="O83" s="43"/>
    </row>
    <row r="84" spans="2:15" s="38" customFormat="1" ht="15">
      <c r="B84" s="36"/>
      <c r="C84" s="36"/>
      <c r="D84" s="36"/>
      <c r="E84" s="2"/>
      <c r="F84" s="2"/>
      <c r="G84" s="44"/>
      <c r="H84" s="36" t="e">
        <f>G84-#REF!</f>
        <v>#REF!</v>
      </c>
      <c r="I84" s="43"/>
      <c r="J84" s="43"/>
      <c r="K84" s="43"/>
      <c r="L84" s="43"/>
      <c r="M84" s="43"/>
      <c r="N84" s="43"/>
      <c r="O84" s="43"/>
    </row>
    <row r="85" spans="2:15" s="38" customFormat="1" ht="15">
      <c r="B85" s="36"/>
      <c r="C85" s="36"/>
      <c r="D85" s="36"/>
      <c r="E85" s="2"/>
      <c r="F85" s="2"/>
      <c r="G85" s="44"/>
      <c r="H85" s="36" t="e">
        <f>G85-#REF!</f>
        <v>#REF!</v>
      </c>
      <c r="I85" s="43"/>
      <c r="J85" s="43"/>
      <c r="K85" s="43"/>
      <c r="L85" s="43"/>
      <c r="M85" s="43"/>
      <c r="N85" s="43"/>
      <c r="O85" s="43"/>
    </row>
    <row r="86" spans="2:15" s="38" customFormat="1" ht="15">
      <c r="B86" s="36"/>
      <c r="C86" s="36"/>
      <c r="D86" s="36"/>
      <c r="E86" s="2"/>
      <c r="F86" s="2"/>
      <c r="G86" s="44"/>
      <c r="H86" s="36" t="e">
        <f>G86-#REF!</f>
        <v>#REF!</v>
      </c>
      <c r="I86" s="43"/>
      <c r="J86" s="43"/>
      <c r="K86" s="43"/>
      <c r="L86" s="43"/>
      <c r="M86" s="43"/>
      <c r="N86" s="43"/>
      <c r="O86" s="43"/>
    </row>
    <row r="87" spans="2:15" s="38" customFormat="1" ht="15">
      <c r="B87" s="36"/>
      <c r="C87" s="36"/>
      <c r="D87" s="36"/>
      <c r="E87" s="2"/>
      <c r="F87" s="2"/>
      <c r="G87" s="44"/>
      <c r="H87" s="36" t="e">
        <f>G87-#REF!</f>
        <v>#REF!</v>
      </c>
      <c r="I87" s="43"/>
      <c r="J87" s="43"/>
      <c r="K87" s="43"/>
      <c r="L87" s="43"/>
      <c r="M87" s="43"/>
      <c r="N87" s="43"/>
      <c r="O87" s="43"/>
    </row>
    <row r="88" spans="2:15" s="38" customFormat="1" ht="15">
      <c r="B88" s="36"/>
      <c r="C88" s="36"/>
      <c r="D88" s="36"/>
      <c r="E88" s="2"/>
      <c r="F88" s="2"/>
      <c r="G88" s="44"/>
      <c r="H88" s="36" t="e">
        <f>G88-#REF!</f>
        <v>#REF!</v>
      </c>
      <c r="I88" s="43"/>
      <c r="J88" s="43"/>
      <c r="K88" s="43"/>
      <c r="L88" s="43"/>
      <c r="M88" s="43"/>
      <c r="N88" s="43"/>
      <c r="O88" s="43"/>
    </row>
    <row r="89" spans="4:6" s="38" customFormat="1" ht="13.5">
      <c r="D89" s="2"/>
      <c r="E89" s="2"/>
      <c r="F89" s="2"/>
    </row>
    <row r="90" spans="4:6" s="38" customFormat="1" ht="13.5">
      <c r="D90" s="2"/>
      <c r="E90" s="2"/>
      <c r="F90" s="2"/>
    </row>
    <row r="91" spans="4:6" s="38" customFormat="1" ht="13.5">
      <c r="D91" s="2"/>
      <c r="E91" s="2"/>
      <c r="F91" s="2"/>
    </row>
    <row r="92" spans="4:6" s="38" customFormat="1" ht="13.5">
      <c r="D92" s="2"/>
      <c r="E92" s="2"/>
      <c r="F92" s="2"/>
    </row>
    <row r="93" spans="4:16" s="38" customFormat="1" ht="13.5">
      <c r="D93" s="38">
        <v>1</v>
      </c>
      <c r="E93" s="38">
        <v>2</v>
      </c>
      <c r="F93" s="38">
        <v>3</v>
      </c>
      <c r="G93" s="38">
        <v>4</v>
      </c>
      <c r="H93" s="38">
        <v>5</v>
      </c>
      <c r="I93" s="59">
        <v>6</v>
      </c>
      <c r="J93" s="59">
        <v>7</v>
      </c>
      <c r="K93" s="59">
        <v>8</v>
      </c>
      <c r="L93" s="59">
        <v>9</v>
      </c>
      <c r="M93" s="59">
        <v>10</v>
      </c>
      <c r="N93" s="59">
        <v>11</v>
      </c>
      <c r="O93" s="59">
        <v>12</v>
      </c>
      <c r="P93" s="59"/>
    </row>
    <row r="94" spans="4:16" s="38" customFormat="1" ht="13.5">
      <c r="D94" s="38" t="s">
        <v>21</v>
      </c>
      <c r="E94" s="38" t="s">
        <v>9</v>
      </c>
      <c r="F94" s="38" t="s">
        <v>10</v>
      </c>
      <c r="G94" s="38" t="s">
        <v>0</v>
      </c>
      <c r="H94" s="38" t="s">
        <v>1</v>
      </c>
      <c r="I94" s="59" t="s">
        <v>2</v>
      </c>
      <c r="J94" s="59" t="s">
        <v>3</v>
      </c>
      <c r="K94" s="59" t="s">
        <v>4</v>
      </c>
      <c r="L94" s="59" t="s">
        <v>5</v>
      </c>
      <c r="M94" s="59" t="s">
        <v>6</v>
      </c>
      <c r="N94" s="59" t="s">
        <v>7</v>
      </c>
      <c r="O94" s="59" t="s">
        <v>8</v>
      </c>
      <c r="P94" s="59"/>
    </row>
    <row r="95" spans="4:6" s="38" customFormat="1" ht="13.5">
      <c r="D95" s="2"/>
      <c r="E95" s="2"/>
      <c r="F95" s="2"/>
    </row>
    <row r="96" spans="4:6" s="38" customFormat="1" ht="13.5">
      <c r="D96" s="2"/>
      <c r="E96" s="2"/>
      <c r="F96" s="2"/>
    </row>
    <row r="97" spans="4:6" s="38" customFormat="1" ht="13.5">
      <c r="D97" s="2"/>
      <c r="E97" s="2"/>
      <c r="F97" s="2"/>
    </row>
    <row r="98" spans="4:6" s="38" customFormat="1" ht="13.5">
      <c r="D98" s="2"/>
      <c r="E98" s="2"/>
      <c r="F98" s="2"/>
    </row>
    <row r="99" spans="4:6" s="38" customFormat="1" ht="13.5">
      <c r="D99" s="2"/>
      <c r="E99" s="2"/>
      <c r="F99" s="2"/>
    </row>
    <row r="100" spans="4:6" s="38" customFormat="1" ht="13.5">
      <c r="D100" s="2"/>
      <c r="E100" s="2"/>
      <c r="F100" s="2"/>
    </row>
    <row r="101" spans="4:6" s="38" customFormat="1" ht="13.5">
      <c r="D101" s="2"/>
      <c r="E101" s="2"/>
      <c r="F101" s="2"/>
    </row>
    <row r="102" spans="4:6" s="38" customFormat="1" ht="13.5">
      <c r="D102" s="2"/>
      <c r="E102" s="2"/>
      <c r="F102" s="2"/>
    </row>
    <row r="103" spans="4:6" s="38" customFormat="1" ht="13.5">
      <c r="D103" s="2"/>
      <c r="E103" s="2"/>
      <c r="F103" s="2"/>
    </row>
    <row r="104" spans="4:6" s="38" customFormat="1" ht="13.5">
      <c r="D104" s="2"/>
      <c r="E104" s="2"/>
      <c r="F104" s="2"/>
    </row>
    <row r="105" spans="4:6" s="38" customFormat="1" ht="13.5">
      <c r="D105" s="2"/>
      <c r="E105" s="2"/>
      <c r="F105" s="2"/>
    </row>
    <row r="106" spans="4:6" s="38" customFormat="1" ht="13.5">
      <c r="D106" s="2"/>
      <c r="E106" s="2"/>
      <c r="F106" s="2"/>
    </row>
    <row r="107" spans="4:6" s="38" customFormat="1" ht="13.5">
      <c r="D107" s="2"/>
      <c r="E107" s="2"/>
      <c r="F107" s="2"/>
    </row>
    <row r="108" spans="4:6" s="38" customFormat="1" ht="13.5">
      <c r="D108" s="2"/>
      <c r="E108" s="2"/>
      <c r="F108" s="2"/>
    </row>
    <row r="109" spans="4:6" s="38" customFormat="1" ht="13.5">
      <c r="D109" s="2"/>
      <c r="E109" s="2"/>
      <c r="F109" s="2"/>
    </row>
    <row r="110" spans="4:6" s="38" customFormat="1" ht="13.5">
      <c r="D110" s="2"/>
      <c r="E110" s="2"/>
      <c r="F110" s="2"/>
    </row>
    <row r="111" spans="4:6" s="38" customFormat="1" ht="13.5">
      <c r="D111" s="2"/>
      <c r="E111" s="2"/>
      <c r="F111" s="2"/>
    </row>
    <row r="112" spans="4:6" s="38" customFormat="1" ht="13.5">
      <c r="D112" s="2"/>
      <c r="E112" s="2"/>
      <c r="F112" s="2"/>
    </row>
    <row r="113" spans="4:6" s="38" customFormat="1" ht="13.5">
      <c r="D113" s="2"/>
      <c r="E113" s="2"/>
      <c r="F113" s="2"/>
    </row>
    <row r="114" spans="4:6" s="38" customFormat="1" ht="13.5">
      <c r="D114" s="2"/>
      <c r="E114" s="2"/>
      <c r="F114" s="2"/>
    </row>
    <row r="115" spans="4:6" s="38" customFormat="1" ht="13.5">
      <c r="D115" s="2"/>
      <c r="E115" s="2"/>
      <c r="F115" s="2"/>
    </row>
    <row r="116" spans="4:6" s="38" customFormat="1" ht="13.5">
      <c r="D116" s="2"/>
      <c r="E116" s="2"/>
      <c r="F116" s="2"/>
    </row>
    <row r="117" spans="4:6" s="38" customFormat="1" ht="13.5">
      <c r="D117" s="2"/>
      <c r="E117" s="2"/>
      <c r="F117" s="2"/>
    </row>
    <row r="118" spans="4:6" s="38" customFormat="1" ht="13.5">
      <c r="D118" s="2"/>
      <c r="E118" s="2"/>
      <c r="F118" s="2"/>
    </row>
    <row r="119" spans="4:6" s="38" customFormat="1" ht="13.5">
      <c r="D119" s="2"/>
      <c r="E119" s="2"/>
      <c r="F119" s="2"/>
    </row>
    <row r="120" spans="4:6" s="38" customFormat="1" ht="13.5">
      <c r="D120" s="2"/>
      <c r="E120" s="2"/>
      <c r="F120" s="2"/>
    </row>
    <row r="121" spans="4:6" s="38" customFormat="1" ht="13.5">
      <c r="D121" s="2"/>
      <c r="E121" s="2"/>
      <c r="F121" s="2"/>
    </row>
    <row r="122" spans="4:6" s="38" customFormat="1" ht="13.5">
      <c r="D122" s="2"/>
      <c r="E122" s="2"/>
      <c r="F122" s="2"/>
    </row>
    <row r="123" spans="4:6" s="38" customFormat="1" ht="13.5">
      <c r="D123" s="2"/>
      <c r="E123" s="2"/>
      <c r="F123" s="2"/>
    </row>
    <row r="124" spans="4:6" s="38" customFormat="1" ht="13.5">
      <c r="D124" s="2"/>
      <c r="E124" s="2"/>
      <c r="F124" s="2"/>
    </row>
    <row r="125" spans="4:6" s="38" customFormat="1" ht="13.5">
      <c r="D125" s="2"/>
      <c r="E125" s="2"/>
      <c r="F125" s="2"/>
    </row>
    <row r="126" spans="4:6" s="38" customFormat="1" ht="13.5">
      <c r="D126" s="2"/>
      <c r="E126" s="2"/>
      <c r="F126" s="2"/>
    </row>
    <row r="127" spans="4:6" s="38" customFormat="1" ht="13.5">
      <c r="D127" s="2"/>
      <c r="E127" s="2"/>
      <c r="F127" s="2"/>
    </row>
    <row r="128" spans="4:6" s="38" customFormat="1" ht="13.5">
      <c r="D128" s="2"/>
      <c r="E128" s="2"/>
      <c r="F128" s="2"/>
    </row>
    <row r="129" spans="4:6" s="38" customFormat="1" ht="13.5">
      <c r="D129" s="2"/>
      <c r="E129" s="2"/>
      <c r="F129" s="2"/>
    </row>
    <row r="130" spans="4:6" s="38" customFormat="1" ht="13.5">
      <c r="D130" s="2"/>
      <c r="E130" s="2"/>
      <c r="F130" s="2"/>
    </row>
    <row r="131" spans="4:6" s="38" customFormat="1" ht="13.5">
      <c r="D131" s="2"/>
      <c r="E131" s="2"/>
      <c r="F131" s="2"/>
    </row>
    <row r="132" spans="4:6" s="38" customFormat="1" ht="13.5">
      <c r="D132" s="2"/>
      <c r="E132" s="2"/>
      <c r="F132" s="2"/>
    </row>
    <row r="133" spans="4:6" s="38" customFormat="1" ht="13.5">
      <c r="D133" s="2"/>
      <c r="E133" s="2"/>
      <c r="F133" s="2"/>
    </row>
    <row r="134" spans="1:3" ht="13.5">
      <c r="A134" s="38"/>
      <c r="B134" s="38"/>
      <c r="C134" s="38"/>
    </row>
    <row r="135" spans="1:3" ht="13.5">
      <c r="A135" s="38"/>
      <c r="B135" s="38"/>
      <c r="C135" s="38"/>
    </row>
    <row r="136" spans="1:3" ht="13.5">
      <c r="A136" s="38"/>
      <c r="B136" s="38"/>
      <c r="C136" s="38"/>
    </row>
    <row r="137" spans="1:3" ht="13.5">
      <c r="A137" s="38"/>
      <c r="B137" s="38"/>
      <c r="C137" s="38"/>
    </row>
    <row r="138" spans="1:3" ht="13.5">
      <c r="A138" s="38"/>
      <c r="B138" s="38"/>
      <c r="C138" s="38"/>
    </row>
    <row r="139" spans="1:3" ht="13.5">
      <c r="A139" s="38"/>
      <c r="B139" s="38"/>
      <c r="C139" s="38"/>
    </row>
    <row r="140" spans="1:3" ht="13.5">
      <c r="A140" s="38"/>
      <c r="B140" s="38"/>
      <c r="C140" s="38"/>
    </row>
    <row r="141" spans="1:3" ht="13.5">
      <c r="A141" s="38"/>
      <c r="B141" s="38"/>
      <c r="C141" s="38"/>
    </row>
    <row r="142" spans="1:3" ht="13.5">
      <c r="A142" s="38"/>
      <c r="B142" s="38"/>
      <c r="C142" s="38"/>
    </row>
    <row r="143" spans="1:3" ht="13.5">
      <c r="A143" s="38"/>
      <c r="B143" s="38"/>
      <c r="C143" s="38"/>
    </row>
    <row r="144" spans="1:3" ht="13.5">
      <c r="A144" s="38"/>
      <c r="B144" s="38"/>
      <c r="C144" s="38"/>
    </row>
    <row r="145" spans="1:3" ht="13.5">
      <c r="A145" s="38"/>
      <c r="B145" s="38"/>
      <c r="C145" s="38"/>
    </row>
    <row r="146" spans="1:3" ht="13.5">
      <c r="A146" s="38"/>
      <c r="B146" s="38"/>
      <c r="C146" s="38"/>
    </row>
    <row r="147" spans="1:3" ht="13.5">
      <c r="A147" s="38"/>
      <c r="B147" s="38"/>
      <c r="C147" s="38"/>
    </row>
    <row r="148" spans="1:3" ht="13.5">
      <c r="A148" s="38"/>
      <c r="B148" s="38"/>
      <c r="C148" s="38"/>
    </row>
    <row r="149" spans="1:3" ht="13.5">
      <c r="A149" s="38"/>
      <c r="B149" s="38"/>
      <c r="C149" s="38"/>
    </row>
    <row r="150" spans="1:3" ht="13.5">
      <c r="A150" s="38"/>
      <c r="B150" s="38"/>
      <c r="C150" s="38"/>
    </row>
    <row r="151" spans="1:3" ht="13.5">
      <c r="A151" s="38"/>
      <c r="B151" s="38"/>
      <c r="C151" s="38"/>
    </row>
    <row r="152" spans="1:3" ht="13.5">
      <c r="A152" s="38"/>
      <c r="B152" s="38"/>
      <c r="C152" s="38"/>
    </row>
    <row r="153" spans="1:3" ht="13.5">
      <c r="A153" s="38"/>
      <c r="B153" s="38"/>
      <c r="C153" s="38"/>
    </row>
    <row r="154" spans="1:3" ht="13.5">
      <c r="A154" s="38"/>
      <c r="B154" s="38"/>
      <c r="C154" s="38"/>
    </row>
    <row r="155" spans="1:3" ht="13.5">
      <c r="A155" s="38"/>
      <c r="B155" s="38"/>
      <c r="C155" s="38"/>
    </row>
    <row r="156" spans="1:3" ht="13.5">
      <c r="A156" s="38"/>
      <c r="B156" s="38"/>
      <c r="C156" s="38"/>
    </row>
    <row r="157" spans="1:3" ht="13.5">
      <c r="A157" s="38"/>
      <c r="B157" s="38"/>
      <c r="C157" s="38"/>
    </row>
    <row r="158" spans="1:3" ht="13.5">
      <c r="A158" s="38"/>
      <c r="B158" s="38"/>
      <c r="C158" s="38"/>
    </row>
    <row r="159" spans="1:3" ht="13.5">
      <c r="A159" s="38"/>
      <c r="B159" s="38"/>
      <c r="C159" s="38"/>
    </row>
    <row r="160" spans="1:3" ht="13.5">
      <c r="A160" s="38"/>
      <c r="B160" s="38"/>
      <c r="C160" s="38"/>
    </row>
    <row r="161" spans="1:3" ht="13.5">
      <c r="A161" s="38"/>
      <c r="B161" s="38"/>
      <c r="C161" s="38"/>
    </row>
    <row r="162" spans="1:3" ht="13.5">
      <c r="A162" s="38"/>
      <c r="B162" s="38"/>
      <c r="C162" s="38"/>
    </row>
    <row r="163" spans="1:3" ht="13.5">
      <c r="A163" s="38"/>
      <c r="B163" s="38"/>
      <c r="C163" s="38"/>
    </row>
    <row r="164" spans="1:3" ht="13.5">
      <c r="A164" s="38"/>
      <c r="B164" s="38"/>
      <c r="C164" s="38"/>
    </row>
    <row r="165" spans="1:3" ht="13.5">
      <c r="A165" s="38"/>
      <c r="B165" s="38"/>
      <c r="C165" s="38"/>
    </row>
    <row r="166" spans="1:3" ht="13.5">
      <c r="A166" s="38"/>
      <c r="B166" s="38"/>
      <c r="C166" s="38"/>
    </row>
    <row r="167" spans="1:3" ht="13.5">
      <c r="A167" s="38"/>
      <c r="B167" s="38"/>
      <c r="C167" s="38"/>
    </row>
    <row r="168" spans="1:3" ht="13.5">
      <c r="A168" s="38"/>
      <c r="B168" s="38"/>
      <c r="C168" s="38"/>
    </row>
    <row r="169" spans="1:3" ht="13.5">
      <c r="A169" s="38"/>
      <c r="B169" s="38"/>
      <c r="C169" s="38"/>
    </row>
    <row r="170" spans="1:3" ht="13.5">
      <c r="A170" s="38"/>
      <c r="B170" s="38"/>
      <c r="C170" s="38"/>
    </row>
    <row r="171" spans="1:3" ht="13.5">
      <c r="A171" s="38"/>
      <c r="B171" s="38"/>
      <c r="C171" s="38"/>
    </row>
    <row r="172" spans="1:3" ht="13.5">
      <c r="A172" s="38"/>
      <c r="B172" s="38"/>
      <c r="C172" s="38"/>
    </row>
    <row r="173" spans="1:3" ht="13.5">
      <c r="A173" s="38"/>
      <c r="B173" s="38"/>
      <c r="C173" s="38"/>
    </row>
    <row r="174" spans="1:3" ht="13.5">
      <c r="A174" s="38"/>
      <c r="B174" s="38"/>
      <c r="C174" s="38"/>
    </row>
    <row r="175" spans="1:3" ht="13.5">
      <c r="A175" s="38"/>
      <c r="B175" s="38"/>
      <c r="C175" s="38"/>
    </row>
    <row r="176" spans="1:3" ht="13.5">
      <c r="A176" s="38"/>
      <c r="B176" s="38"/>
      <c r="C176" s="38"/>
    </row>
    <row r="177" spans="1:3" ht="13.5">
      <c r="A177" s="38"/>
      <c r="B177" s="38"/>
      <c r="C177" s="38"/>
    </row>
    <row r="178" spans="1:3" ht="13.5">
      <c r="A178" s="38"/>
      <c r="B178" s="38"/>
      <c r="C178" s="38"/>
    </row>
    <row r="179" spans="1:3" ht="13.5">
      <c r="A179" s="38"/>
      <c r="B179" s="38"/>
      <c r="C179" s="38"/>
    </row>
    <row r="180" spans="1:3" ht="13.5">
      <c r="A180" s="38"/>
      <c r="B180" s="38"/>
      <c r="C180" s="38"/>
    </row>
    <row r="181" spans="1:3" ht="13.5">
      <c r="A181" s="38"/>
      <c r="B181" s="38"/>
      <c r="C181" s="38"/>
    </row>
    <row r="182" spans="1:3" ht="13.5">
      <c r="A182" s="38"/>
      <c r="B182" s="38"/>
      <c r="C182" s="38"/>
    </row>
    <row r="183" spans="1:3" ht="13.5">
      <c r="A183" s="38"/>
      <c r="B183" s="38"/>
      <c r="C183" s="38"/>
    </row>
    <row r="184" spans="1:3" ht="13.5">
      <c r="A184" s="38"/>
      <c r="B184" s="38"/>
      <c r="C184" s="38"/>
    </row>
    <row r="185" spans="1:3" ht="13.5">
      <c r="A185" s="38"/>
      <c r="B185" s="38"/>
      <c r="C185" s="38"/>
    </row>
    <row r="186" spans="1:3" ht="13.5">
      <c r="A186" s="38"/>
      <c r="B186" s="38"/>
      <c r="C186" s="38"/>
    </row>
    <row r="187" spans="1:3" ht="13.5">
      <c r="A187" s="38"/>
      <c r="B187" s="38"/>
      <c r="C187" s="38"/>
    </row>
    <row r="188" spans="1:3" ht="13.5">
      <c r="A188" s="38"/>
      <c r="B188" s="38"/>
      <c r="C188" s="38"/>
    </row>
    <row r="189" spans="1:3" ht="13.5">
      <c r="A189" s="38"/>
      <c r="B189" s="38"/>
      <c r="C189" s="38"/>
    </row>
    <row r="190" spans="1:3" ht="13.5">
      <c r="A190" s="38"/>
      <c r="B190" s="38"/>
      <c r="C190" s="38"/>
    </row>
    <row r="191" spans="1:3" ht="13.5">
      <c r="A191" s="38"/>
      <c r="B191" s="38"/>
      <c r="C191" s="38"/>
    </row>
    <row r="192" spans="1:3" ht="13.5">
      <c r="A192" s="38"/>
      <c r="B192" s="38"/>
      <c r="C192" s="38"/>
    </row>
    <row r="193" spans="1:3" ht="13.5">
      <c r="A193" s="38"/>
      <c r="B193" s="38"/>
      <c r="C193" s="38"/>
    </row>
  </sheetData>
  <mergeCells count="14">
    <mergeCell ref="A20:A24"/>
    <mergeCell ref="I2:O2"/>
    <mergeCell ref="B3:C3"/>
    <mergeCell ref="A5:A9"/>
    <mergeCell ref="A10:A14"/>
    <mergeCell ref="A15:A19"/>
    <mergeCell ref="B6:B8"/>
    <mergeCell ref="C6:C8"/>
    <mergeCell ref="C11:C13"/>
    <mergeCell ref="B11:B13"/>
    <mergeCell ref="B16:B18"/>
    <mergeCell ref="C16:C18"/>
    <mergeCell ref="B21:B23"/>
    <mergeCell ref="C21:C23"/>
  </mergeCells>
  <conditionalFormatting sqref="H5:H88">
    <cfRule type="expression" priority="1" dxfId="3" stopIfTrue="1">
      <formula>AND(NOT($G5=""),($G5&lt;TODAY()))</formula>
    </cfRule>
  </conditionalFormatting>
  <conditionalFormatting sqref="G5:G88">
    <cfRule type="expression" priority="2" dxfId="3" stopIfTrue="1">
      <formula>AND(NOT(G5=""),(G5&lt;TODAY()))</formula>
    </cfRule>
    <cfRule type="expression" priority="3" dxfId="4" stopIfTrue="1">
      <formula>AND((G5-TODAY())&gt;=31,(G5-TODAY())&lt;121)</formula>
    </cfRule>
    <cfRule type="expression" priority="4" dxfId="5" stopIfTrue="1">
      <formula>AND((G5-TODAY())&gt;=0,(G5-TODAY())&lt;=31)</formula>
    </cfRule>
  </conditionalFormatting>
  <conditionalFormatting sqref="D10 D5">
    <cfRule type="expression" priority="5" dxfId="3" stopIfTrue="1">
      <formula>AND(NOT(D5=""),(D5&lt;TODAY()))</formula>
    </cfRule>
    <cfRule type="expression" priority="6" dxfId="4" stopIfTrue="1">
      <formula>AND((D5-TODAY())&gt;=31,(D5-TODAY())&lt;121)</formula>
    </cfRule>
    <cfRule type="expression" priority="7" dxfId="5" stopIfTrue="1">
      <formula>AND((D5-TODAY())&gt;0,(D5-TODAY())&lt;=31)</formula>
    </cfRule>
  </conditionalFormatting>
  <conditionalFormatting sqref="K2:O2">
    <cfRule type="expression" priority="8" dxfId="6" stopIfTrue="1">
      <formula>AND(TODAY()&gt;=K3,TODAY()&lt;R3)</formula>
    </cfRule>
  </conditionalFormatting>
  <conditionalFormatting sqref="B5">
    <cfRule type="expression" priority="9" dxfId="7" stopIfTrue="1">
      <formula>AND(NOT(I$3=""),(I$3&lt;TODAY()))</formula>
    </cfRule>
    <cfRule type="expression" priority="10" dxfId="8" stopIfTrue="1">
      <formula>AND((I$3-TODAY())&gt;=7,(I$3-TODAY())&lt;14)</formula>
    </cfRule>
    <cfRule type="expression" priority="11" dxfId="9" stopIfTrue="1">
      <formula>AND((I$3-TODAY())&gt;0,(I$3-TODAY())&lt;=6)</formula>
    </cfRule>
  </conditionalFormatting>
  <conditionalFormatting sqref="C5 B20">
    <cfRule type="expression" priority="12" dxfId="7" stopIfTrue="1">
      <formula>AND(NOT(L$3=""),(L$3&lt;TODAY()))</formula>
    </cfRule>
    <cfRule type="expression" priority="13" dxfId="8" stopIfTrue="1">
      <formula>AND((L$3-TODAY())&gt;=7,(L$3-TODAY())&lt;14)</formula>
    </cfRule>
    <cfRule type="expression" priority="14" dxfId="9" stopIfTrue="1">
      <formula>AND((L$3-TODAY())&gt;0,(L$3-TODAY())&lt;=6)</formula>
    </cfRule>
  </conditionalFormatting>
  <conditionalFormatting sqref="B10">
    <cfRule type="expression" priority="15" dxfId="7" stopIfTrue="1">
      <formula>AND(NOT(J$3=""),(J$3&lt;TODAY()))</formula>
    </cfRule>
    <cfRule type="expression" priority="16" dxfId="8" stopIfTrue="1">
      <formula>AND((J$3-TODAY())&gt;=7,(J$3-TODAY())&lt;14)</formula>
    </cfRule>
    <cfRule type="expression" priority="17" dxfId="9" stopIfTrue="1">
      <formula>AND((J$3-TODAY())&gt;0,(J$3-TODAY())&lt;=6)</formula>
    </cfRule>
  </conditionalFormatting>
  <conditionalFormatting sqref="B15">
    <cfRule type="expression" priority="18" dxfId="7" stopIfTrue="1">
      <formula>AND(NOT(K$3=""),(K$3&lt;TODAY()))</formula>
    </cfRule>
    <cfRule type="expression" priority="19" dxfId="8" stopIfTrue="1">
      <formula>AND((K$3-TODAY())&gt;=7,(K$3-TODAY())&lt;14)</formula>
    </cfRule>
    <cfRule type="expression" priority="20" dxfId="9" stopIfTrue="1">
      <formula>AND((K$3-TODAY())&gt;0,(K$3-TODAY())&lt;=6)</formula>
    </cfRule>
  </conditionalFormatting>
  <conditionalFormatting sqref="C10">
    <cfRule type="expression" priority="21" dxfId="7" stopIfTrue="1">
      <formula>AND(NOT(N3=""),(N3&lt;TODAY()))</formula>
    </cfRule>
    <cfRule type="expression" priority="22" dxfId="8" stopIfTrue="1">
      <formula>AND((N3-TODAY())&gt;=7,(N3-TODAY())&lt;14)</formula>
    </cfRule>
    <cfRule type="expression" priority="23" dxfId="9" stopIfTrue="1">
      <formula>AND((N3-TODAY())&gt;0,(N3-TODAY())&lt;=6)</formula>
    </cfRule>
  </conditionalFormatting>
  <conditionalFormatting sqref="C15">
    <cfRule type="expression" priority="24" dxfId="7" stopIfTrue="1">
      <formula>AND(NOT(O3=""),(O3&lt;TODAY()))</formula>
    </cfRule>
    <cfRule type="expression" priority="25" dxfId="8" stopIfTrue="1">
      <formula>AND((O3-TODAY())&gt;=7,(O3-TODAY())&lt;14)</formula>
    </cfRule>
    <cfRule type="expression" priority="26" dxfId="9" stopIfTrue="1">
      <formula>AND((O3-TODAY())&gt;0,(O3-TODAY())&lt;=6)</formula>
    </cfRule>
  </conditionalFormatting>
  <conditionalFormatting sqref="I62:O88">
    <cfRule type="expression" priority="27" dxfId="10" stopIfTrue="1">
      <formula>AND(I$4&gt;$K72,I$4&lt;$G62)</formula>
    </cfRule>
    <cfRule type="expression" priority="28" dxfId="10" stopIfTrue="1">
      <formula>I$4=$K72</formula>
    </cfRule>
    <cfRule type="expression" priority="29" dxfId="10" stopIfTrue="1">
      <formula>I$4=$G62</formula>
    </cfRule>
  </conditionalFormatting>
  <conditionalFormatting sqref="K3:K4">
    <cfRule type="expression" priority="30" dxfId="11" stopIfTrue="1">
      <formula>K3=TODAY()</formula>
    </cfRule>
    <cfRule type="expression" priority="31" dxfId="12" stopIfTrue="1">
      <formula>K3&lt;TODAY()</formula>
    </cfRule>
    <cfRule type="expression" priority="32" dxfId="13" stopIfTrue="1">
      <formula>K3=$C$1</formula>
    </cfRule>
  </conditionalFormatting>
  <conditionalFormatting sqref="L3">
    <cfRule type="expression" priority="33" dxfId="14" stopIfTrue="1">
      <formula>AND(L3=TODAY(),((WEEKDAY(DATE(YEAR(L3),MONTH(L3),DAY(L3)))=2)))</formula>
    </cfRule>
    <cfRule type="expression" priority="34" dxfId="12" stopIfTrue="1">
      <formula>(L3&lt;TODAY())</formula>
    </cfRule>
    <cfRule type="expression" priority="35" dxfId="0" stopIfTrue="1">
      <formula>L3=C1</formula>
    </cfRule>
  </conditionalFormatting>
  <conditionalFormatting sqref="L4">
    <cfRule type="expression" priority="36" dxfId="14" stopIfTrue="1">
      <formula>AND(L4=TODAY(),((WEEKDAY(DATE(YEAR(L4),MONTH(L4),DAY(L4)))=2)))</formula>
    </cfRule>
    <cfRule type="expression" priority="37" dxfId="12" stopIfTrue="1">
      <formula>(L4&lt;TODAY())</formula>
    </cfRule>
    <cfRule type="expression" priority="38" dxfId="13" stopIfTrue="1">
      <formula>L4=C1</formula>
    </cfRule>
  </conditionalFormatting>
  <conditionalFormatting sqref="M3">
    <cfRule type="expression" priority="39" dxfId="15" stopIfTrue="1">
      <formula>AND(M3=TODAY(),((WEEKDAY(DATE(YEAR(M3),MONTH(M3),DAY(M3)))=3)))</formula>
    </cfRule>
    <cfRule type="expression" priority="40" dxfId="12" stopIfTrue="1">
      <formula>(M3&lt;TODAY())</formula>
    </cfRule>
    <cfRule type="expression" priority="41" dxfId="0" stopIfTrue="1">
      <formula>M3=C1</formula>
    </cfRule>
  </conditionalFormatting>
  <conditionalFormatting sqref="M4">
    <cfRule type="expression" priority="42" dxfId="15" stopIfTrue="1">
      <formula>AND(M4=TODAY(),((WEEKDAY(DATE(YEAR(M4),MONTH(M4),DAY(M4)))=3)))</formula>
    </cfRule>
    <cfRule type="expression" priority="43" dxfId="12" stopIfTrue="1">
      <formula>(M4&lt;TODAY())</formula>
    </cfRule>
    <cfRule type="expression" priority="44" dxfId="13" stopIfTrue="1">
      <formula>M4=C1</formula>
    </cfRule>
  </conditionalFormatting>
  <conditionalFormatting sqref="N3">
    <cfRule type="expression" priority="45" dxfId="16" stopIfTrue="1">
      <formula>AND(N3=TODAY(),((WEEKDAY(DATE(YEAR(N3),MONTH(N3),DAY(N3)))=4)))</formula>
    </cfRule>
    <cfRule type="expression" priority="46" dxfId="12" stopIfTrue="1">
      <formula>(N3&lt;TODAY())</formula>
    </cfRule>
    <cfRule type="expression" priority="47" dxfId="13" stopIfTrue="1">
      <formula>N3=C1</formula>
    </cfRule>
  </conditionalFormatting>
  <conditionalFormatting sqref="N4">
    <cfRule type="expression" priority="48" dxfId="16" stopIfTrue="1">
      <formula>AND(N4=TODAY(),((WEEKDAY(DATE(YEAR(N4),MONTH(N4),DAY(N4)))=4)))</formula>
    </cfRule>
    <cfRule type="expression" priority="49" dxfId="12" stopIfTrue="1">
      <formula>(N4&lt;TODAY())</formula>
    </cfRule>
    <cfRule type="expression" priority="50" dxfId="13" stopIfTrue="1">
      <formula>N4=C1</formula>
    </cfRule>
  </conditionalFormatting>
  <conditionalFormatting sqref="O3">
    <cfRule type="expression" priority="51" dxfId="17" stopIfTrue="1">
      <formula>AND(O3=TODAY(),((WEEKDAY(DATE(YEAR(O3),MONTH(O3),DAY(O3)))=5)))</formula>
    </cfRule>
    <cfRule type="expression" priority="52" dxfId="12" stopIfTrue="1">
      <formula>(O3&lt;TODAY())</formula>
    </cfRule>
    <cfRule type="expression" priority="53" dxfId="13" stopIfTrue="1">
      <formula>O3=C1</formula>
    </cfRule>
  </conditionalFormatting>
  <conditionalFormatting sqref="O4">
    <cfRule type="expression" priority="54" dxfId="17" stopIfTrue="1">
      <formula>AND(O4=TODAY(),((WEEKDAY(DATE(YEAR(O4),MONTH(O4),DAY(O4)))=5)))</formula>
    </cfRule>
    <cfRule type="expression" priority="55" dxfId="12" stopIfTrue="1">
      <formula>(O4&lt;TODAY())</formula>
    </cfRule>
    <cfRule type="expression" priority="56" dxfId="13" stopIfTrue="1">
      <formula>O4=C1</formula>
    </cfRule>
  </conditionalFormatting>
  <dataValidations count="1">
    <dataValidation type="date" allowBlank="1" showInputMessage="1" showErrorMessage="1" promptTitle="Enter Date" prompt="Example 2002/6/1&#10;" errorTitle="Valid Date" error="1900/1/1 - 2099/12/31" sqref="C1">
      <formula1>1</formula1>
      <formula2>72686</formula2>
    </dataValidation>
  </dataValidations>
  <printOptions/>
  <pageMargins left="1.12" right="0.25" top="0.89" bottom="0.44" header="0.2" footer="0.2"/>
  <pageSetup horizontalDpi="600" verticalDpi="600" orientation="landscape" paperSize="9" r:id="rId3"/>
  <headerFooter alignWithMargins="0">
    <oddHeader>&amp;L&amp;"Times New Roman,標準"&amp;10Ken Matsuoka</oddHeader>
    <oddFooter>&amp;L&amp;T&amp;C&amp;F&amp;R&amp;D</oddFooter>
  </headerFooter>
  <legacyDrawing r:id="rId2"/>
</worksheet>
</file>

<file path=xl/worksheets/sheet4.xml><?xml version="1.0" encoding="utf-8"?>
<worksheet xmlns="http://schemas.openxmlformats.org/spreadsheetml/2006/main" xmlns:r="http://schemas.openxmlformats.org/officeDocument/2006/relationships">
  <sheetPr codeName="Sheet1112"/>
  <dimension ref="A1:IV358"/>
  <sheetViews>
    <sheetView showGridLines="0" zoomScale="75" zoomScaleNormal="75" workbookViewId="0" topLeftCell="A1">
      <pane xSplit="10" ySplit="4" topLeftCell="BS5" activePane="bottomRight" state="frozen"/>
      <selection pane="topLeft" activeCell="K27" sqref="K27"/>
      <selection pane="topRight" activeCell="K27" sqref="K27"/>
      <selection pane="bottomLeft" activeCell="K27" sqref="K27"/>
      <selection pane="bottomRight" activeCell="K27" sqref="K27"/>
    </sheetView>
  </sheetViews>
  <sheetFormatPr defaultColWidth="9.00390625" defaultRowHeight="13.5"/>
  <cols>
    <col min="1" max="1" width="0.5" style="51" customWidth="1"/>
    <col min="2" max="3" width="15.625" style="51" hidden="1" customWidth="1"/>
    <col min="4" max="4" width="0.5" style="51" customWidth="1"/>
    <col min="5" max="16384" width="6.625" style="51" customWidth="1"/>
  </cols>
  <sheetData>
    <row r="1" spans="2:256" s="46" customFormat="1" ht="18.75">
      <c r="B1" s="47">
        <f ca="1">TODAY()</f>
        <v>39409</v>
      </c>
      <c r="C1" s="48" t="str">
        <f>IF(OR(B1="",ISTEXT(B1)),"",CHOOSE(WEEKDAY(DATE(YEAR(B1),MONTH(B1),DAY(B1)),1),"Sunday","Monday","Tuesday","Wednesday","Thursday","Friday","Saturday"))</f>
        <v>Friday</v>
      </c>
      <c r="D1" s="155"/>
      <c r="E1" s="151">
        <f>DATE(YEAR(WeeklyView!C1),MONTH(1),DAY(1))</f>
        <v>39083</v>
      </c>
      <c r="F1" s="152"/>
      <c r="G1" s="152"/>
      <c r="H1" s="152"/>
      <c r="I1" s="152"/>
      <c r="J1" s="153"/>
      <c r="K1" s="148">
        <f>IF(MONTH(E1)=12,CONCATENATE("Jan ",(YEAR(E1)+1)),DATE(YEAR(E1),MONTH(E1)+1,1))</f>
        <v>39114</v>
      </c>
      <c r="L1" s="149"/>
      <c r="M1" s="149"/>
      <c r="N1" s="149"/>
      <c r="O1" s="149"/>
      <c r="P1" s="150"/>
      <c r="Q1" s="148">
        <f>IF(MONTH(K1)=12,CONCATENATE("Jan ",(YEAR(K1)+1)),DATE(YEAR(K1),MONTH(K1)+1,1))</f>
        <v>39142</v>
      </c>
      <c r="R1" s="149"/>
      <c r="S1" s="149"/>
      <c r="T1" s="149"/>
      <c r="U1" s="149"/>
      <c r="V1" s="150"/>
      <c r="W1" s="148">
        <f>IF(MONTH(Q1)=12,CONCATENATE("Jan ",(YEAR(Q1)+1)),DATE(YEAR(Q1),MONTH(Q1)+1,1))</f>
        <v>39173</v>
      </c>
      <c r="X1" s="149"/>
      <c r="Y1" s="149"/>
      <c r="Z1" s="149"/>
      <c r="AA1" s="149"/>
      <c r="AB1" s="150"/>
      <c r="AC1" s="157">
        <f>IF(MONTH(W1)=12,CONCATENATE("Jan ",(YEAR(W1)+1)),DATE(YEAR(W1),MONTH(W1)+1,1))</f>
        <v>39203</v>
      </c>
      <c r="AD1" s="158"/>
      <c r="AE1" s="158"/>
      <c r="AF1" s="158"/>
      <c r="AG1" s="158"/>
      <c r="AH1" s="159"/>
      <c r="AI1" s="148">
        <f>IF(MONTH(AC1)=12,CONCATENATE("Jan ",(YEAR(AC1)+1)),DATE(YEAR(AC1),MONTH(AC1)+1,1))</f>
        <v>39234</v>
      </c>
      <c r="AJ1" s="149"/>
      <c r="AK1" s="149"/>
      <c r="AL1" s="149"/>
      <c r="AM1" s="149"/>
      <c r="AN1" s="150"/>
      <c r="AO1" s="148">
        <f>IF(MONTH(AI1)=12,CONCATENATE("Jan ",(YEAR(AI1)+1)),DATE(YEAR(AI1),MONTH(AI1)+1,1))</f>
        <v>39264</v>
      </c>
      <c r="AP1" s="149"/>
      <c r="AQ1" s="149"/>
      <c r="AR1" s="149"/>
      <c r="AS1" s="149"/>
      <c r="AT1" s="150"/>
      <c r="AU1" s="148">
        <f>IF(MONTH(AO1)=12,CONCATENATE("Jan ",(YEAR(AO1)+1)),DATE(YEAR(AO1),MONTH(AO1)+1,1))</f>
        <v>39295</v>
      </c>
      <c r="AV1" s="149"/>
      <c r="AW1" s="149"/>
      <c r="AX1" s="149"/>
      <c r="AY1" s="149"/>
      <c r="AZ1" s="150"/>
      <c r="BA1" s="148">
        <f>IF(MONTH(AU1)=12,CONCATENATE("Jan ",(YEAR(AU1)+1)),DATE(YEAR(AU1),MONTH(AU1)+1,1))</f>
        <v>39326</v>
      </c>
      <c r="BB1" s="149"/>
      <c r="BC1" s="149"/>
      <c r="BD1" s="149"/>
      <c r="BE1" s="149"/>
      <c r="BF1" s="150"/>
      <c r="BG1" s="148">
        <f>IF(MONTH(BA1)=12,CONCATENATE("Jan ",(YEAR(BA1)+1)),DATE(YEAR(BA1),MONTH(BA1)+1,1))</f>
        <v>39356</v>
      </c>
      <c r="BH1" s="149"/>
      <c r="BI1" s="149"/>
      <c r="BJ1" s="149"/>
      <c r="BK1" s="149"/>
      <c r="BL1" s="150"/>
      <c r="BM1" s="148">
        <f>IF(MONTH(BG1)=12,CONCATENATE("Jan ",(YEAR(BG1)+1)),DATE(YEAR(BG1),MONTH(BG1)+1,1))</f>
        <v>39387</v>
      </c>
      <c r="BN1" s="149"/>
      <c r="BO1" s="149"/>
      <c r="BP1" s="149"/>
      <c r="BQ1" s="149"/>
      <c r="BR1" s="150"/>
      <c r="BS1" s="148">
        <f>IF(MONTH(BM1)=12,CONCATENATE("Jan ",(YEAR(BM1)+1)),DATE(YEAR(BM1),MONTH(BM1)+1,1))</f>
        <v>39417</v>
      </c>
      <c r="BT1" s="149"/>
      <c r="BU1" s="149"/>
      <c r="BV1" s="149"/>
      <c r="BW1" s="149"/>
      <c r="BX1" s="150"/>
      <c r="BY1" s="148" t="str">
        <f>IF(MONTH(BS1)=12,CONCATENATE("Jan ",(YEAR(BS1)+1)),DATE(YEAR(BS1),MONTH(BS1)+1,1))</f>
        <v>Jan 2008</v>
      </c>
      <c r="BZ1" s="149"/>
      <c r="CA1" s="149"/>
      <c r="CB1" s="149"/>
      <c r="CC1" s="149"/>
      <c r="CD1" s="150"/>
      <c r="CE1" s="148">
        <f>IF(MONTH(BY1)=12,CONCATENATE("Jan ",(YEAR(BY1)+1)),DATE(YEAR(BY1),MONTH(BY1)+1,1))</f>
        <v>39479</v>
      </c>
      <c r="CF1" s="149"/>
      <c r="CG1" s="149"/>
      <c r="CH1" s="149"/>
      <c r="CI1" s="149"/>
      <c r="CJ1" s="150"/>
      <c r="CK1" s="148">
        <f>IF(MONTH(CE1)=12,CONCATENATE("Jan ",(YEAR(CE1)+1)),DATE(YEAR(CE1),MONTH(CE1)+1,1))</f>
        <v>39508</v>
      </c>
      <c r="CL1" s="149"/>
      <c r="CM1" s="149"/>
      <c r="CN1" s="149"/>
      <c r="CO1" s="149"/>
      <c r="CP1" s="150"/>
      <c r="CQ1" s="148">
        <f>IF(MONTH(CK1)=12,CONCATENATE("Jan ",(YEAR(CK1)+1)),DATE(YEAR(CK1),MONTH(CK1)+1,1))</f>
        <v>39539</v>
      </c>
      <c r="CR1" s="149"/>
      <c r="CS1" s="149"/>
      <c r="CT1" s="149"/>
      <c r="CU1" s="149"/>
      <c r="CV1" s="150"/>
      <c r="CW1" s="148">
        <f>IF(MONTH(CQ1)=12,CONCATENATE("Jan ",(YEAR(CQ1)+1)),DATE(YEAR(CQ1),MONTH(CQ1)+1,1))</f>
        <v>39569</v>
      </c>
      <c r="CX1" s="149"/>
      <c r="CY1" s="149"/>
      <c r="CZ1" s="149"/>
      <c r="DA1" s="149"/>
      <c r="DB1" s="150"/>
      <c r="DC1" s="148">
        <f>IF(MONTH(CW1)=12,CONCATENATE("Jan ",(YEAR(CW1)+1)),DATE(YEAR(CW1),MONTH(CW1)+1,1))</f>
        <v>39600</v>
      </c>
      <c r="DD1" s="149"/>
      <c r="DE1" s="149"/>
      <c r="DF1" s="149"/>
      <c r="DG1" s="149"/>
      <c r="DH1" s="150"/>
      <c r="DI1" s="148">
        <f>IF(MONTH(DC1)=12,CONCATENATE("Jan ",(YEAR(DC1)+1)),DATE(YEAR(DC1),MONTH(DC1)+1,1))</f>
        <v>39630</v>
      </c>
      <c r="DJ1" s="149"/>
      <c r="DK1" s="149"/>
      <c r="DL1" s="149"/>
      <c r="DM1" s="149"/>
      <c r="DN1" s="150"/>
      <c r="DO1" s="148">
        <f>IF(MONTH(DI1)=12,CONCATENATE("Jan ",(YEAR(DI1)+1)),DATE(YEAR(DI1),MONTH(DI1)+1,1))</f>
        <v>39661</v>
      </c>
      <c r="DP1" s="149"/>
      <c r="DQ1" s="149"/>
      <c r="DR1" s="149"/>
      <c r="DS1" s="149"/>
      <c r="DT1" s="150"/>
      <c r="DU1" s="148">
        <f>IF(MONTH(DO1)=12,CONCATENATE("Jan ",(YEAR(DO1)+1)),DATE(YEAR(DO1),MONTH(DO1)+1,1))</f>
        <v>39692</v>
      </c>
      <c r="DV1" s="149"/>
      <c r="DW1" s="149"/>
      <c r="DX1" s="149"/>
      <c r="DY1" s="149"/>
      <c r="DZ1" s="150"/>
      <c r="EA1" s="148">
        <f>IF(MONTH(DU1)=12,CONCATENATE("Jan ",(YEAR(DU1)+1)),DATE(YEAR(DU1),MONTH(DU1)+1,1))</f>
        <v>39722</v>
      </c>
      <c r="EB1" s="149"/>
      <c r="EC1" s="149"/>
      <c r="ED1" s="149"/>
      <c r="EE1" s="149"/>
      <c r="EF1" s="150"/>
      <c r="EG1" s="148">
        <f>IF(MONTH(EA1)=12,CONCATENATE("Jan ",(YEAR(EA1)+1)),DATE(YEAR(EA1),MONTH(EA1)+1,1))</f>
        <v>39753</v>
      </c>
      <c r="EH1" s="149"/>
      <c r="EI1" s="149"/>
      <c r="EJ1" s="149"/>
      <c r="EK1" s="149"/>
      <c r="EL1" s="150"/>
      <c r="EM1" s="148">
        <f>IF(MONTH(EG1)=12,CONCATENATE("Jan ",(YEAR(EG1)+1)),DATE(YEAR(EG1),MONTH(EG1)+1,1))</f>
        <v>39783</v>
      </c>
      <c r="EN1" s="149"/>
      <c r="EO1" s="149"/>
      <c r="EP1" s="149"/>
      <c r="EQ1" s="149"/>
      <c r="ER1" s="150"/>
      <c r="ES1" s="148" t="str">
        <f>IF(MONTH(EM1)=12,CONCATENATE("Jan ",(YEAR(EM1)+1)),DATE(YEAR(EM1),MONTH(EM1)+1,1))</f>
        <v>Jan 2009</v>
      </c>
      <c r="ET1" s="149"/>
      <c r="EU1" s="149"/>
      <c r="EV1" s="149"/>
      <c r="EW1" s="149"/>
      <c r="EX1" s="150"/>
      <c r="EY1" s="148">
        <f>IF(MONTH(ES1)=12,CONCATENATE("Jan ",(YEAR(ES1)+1)),DATE(YEAR(ES1),MONTH(ES1)+1,1))</f>
        <v>39845</v>
      </c>
      <c r="EZ1" s="149"/>
      <c r="FA1" s="149"/>
      <c r="FB1" s="149"/>
      <c r="FC1" s="149"/>
      <c r="FD1" s="150"/>
      <c r="FE1" s="148">
        <f>IF(MONTH(EY1)=12,CONCATENATE("Jan ",(YEAR(EY1)+1)),DATE(YEAR(EY1),MONTH(EY1)+1,1))</f>
        <v>39873</v>
      </c>
      <c r="FF1" s="149"/>
      <c r="FG1" s="149"/>
      <c r="FH1" s="149"/>
      <c r="FI1" s="149"/>
      <c r="FJ1" s="150"/>
      <c r="FK1" s="148">
        <f>IF(MONTH(FE1)=12,CONCATENATE("Jan ",(YEAR(FE1)+1)),DATE(YEAR(FE1),MONTH(FE1)+1,1))</f>
        <v>39904</v>
      </c>
      <c r="FL1" s="149"/>
      <c r="FM1" s="149"/>
      <c r="FN1" s="149"/>
      <c r="FO1" s="149"/>
      <c r="FP1" s="150"/>
      <c r="FQ1" s="148">
        <f>IF(MONTH(FK1)=12,CONCATENATE("Jan ",(YEAR(FK1)+1)),DATE(YEAR(FK1),MONTH(FK1)+1,1))</f>
        <v>39934</v>
      </c>
      <c r="FR1" s="149"/>
      <c r="FS1" s="149"/>
      <c r="FT1" s="149"/>
      <c r="FU1" s="149"/>
      <c r="FV1" s="150"/>
      <c r="FW1" s="148">
        <f>IF(MONTH(FQ1)=12,CONCATENATE("Jan ",(YEAR(FQ1)+1)),DATE(YEAR(FQ1),MONTH(FQ1)+1,1))</f>
        <v>39965</v>
      </c>
      <c r="FX1" s="149"/>
      <c r="FY1" s="149"/>
      <c r="FZ1" s="149"/>
      <c r="GA1" s="149"/>
      <c r="GB1" s="150"/>
      <c r="GC1" s="148">
        <f>IF(MONTH(FW1)=12,CONCATENATE("Jan ",(YEAR(FW1)+1)),DATE(YEAR(FW1),MONTH(FW1)+1,1))</f>
        <v>39995</v>
      </c>
      <c r="GD1" s="149"/>
      <c r="GE1" s="149"/>
      <c r="GF1" s="149"/>
      <c r="GG1" s="149"/>
      <c r="GH1" s="150"/>
      <c r="GI1" s="148">
        <f>IF(MONTH(GC1)=12,CONCATENATE("Jan ",(YEAR(GC1)+1)),DATE(YEAR(GC1),MONTH(GC1)+1,1))</f>
        <v>40026</v>
      </c>
      <c r="GJ1" s="149"/>
      <c r="GK1" s="149"/>
      <c r="GL1" s="149"/>
      <c r="GM1" s="149"/>
      <c r="GN1" s="150"/>
      <c r="GO1" s="148">
        <f>IF(MONTH(GI1)=12,CONCATENATE("Jan ",(YEAR(GI1)+1)),DATE(YEAR(GI1),MONTH(GI1)+1,1))</f>
        <v>40057</v>
      </c>
      <c r="GP1" s="149"/>
      <c r="GQ1" s="149"/>
      <c r="GR1" s="149"/>
      <c r="GS1" s="149"/>
      <c r="GT1" s="150"/>
      <c r="GU1" s="148">
        <f>IF(MONTH(GO1)=12,CONCATENATE("Jan ",(YEAR(GO1)+1)),DATE(YEAR(GO1),MONTH(GO1)+1,1))</f>
        <v>40087</v>
      </c>
      <c r="GV1" s="149"/>
      <c r="GW1" s="149"/>
      <c r="GX1" s="149"/>
      <c r="GY1" s="149"/>
      <c r="GZ1" s="150"/>
      <c r="HA1" s="148">
        <f>IF(MONTH(GU1)=12,CONCATENATE("Jan ",(YEAR(GU1)+1)),DATE(YEAR(GU1),MONTH(GU1)+1,1))</f>
        <v>40118</v>
      </c>
      <c r="HB1" s="149"/>
      <c r="HC1" s="149"/>
      <c r="HD1" s="149"/>
      <c r="HE1" s="149"/>
      <c r="HF1" s="150"/>
      <c r="HG1" s="148">
        <f>IF(MONTH(HA1)=12,CONCATENATE("Jan ",(YEAR(HA1)+1)),DATE(YEAR(HA1),MONTH(HA1)+1,1))</f>
        <v>40148</v>
      </c>
      <c r="HH1" s="149"/>
      <c r="HI1" s="149"/>
      <c r="HJ1" s="149"/>
      <c r="HK1" s="149"/>
      <c r="HL1" s="150"/>
      <c r="HM1" s="148" t="str">
        <f>IF(MONTH(HG1)=12,CONCATENATE("Jan ",(YEAR(HG1)+1)),DATE(YEAR(HG1),MONTH(HG1)+1,1))</f>
        <v>Jan 2010</v>
      </c>
      <c r="HN1" s="149"/>
      <c r="HO1" s="149"/>
      <c r="HP1" s="149"/>
      <c r="HQ1" s="149"/>
      <c r="HR1" s="150"/>
      <c r="HS1" s="148">
        <f>IF(MONTH(HM1)=12,CONCATENATE("Jan ",(YEAR(HM1)+1)),DATE(YEAR(HM1),MONTH(HM1)+1,1))</f>
        <v>40210</v>
      </c>
      <c r="HT1" s="149"/>
      <c r="HU1" s="149"/>
      <c r="HV1" s="149"/>
      <c r="HW1" s="149"/>
      <c r="HX1" s="150"/>
      <c r="HY1" s="148">
        <f>IF(MONTH(HS1)=12,CONCATENATE("Jan ",(YEAR(HS1)+1)),DATE(YEAR(HS1),MONTH(HS1)+1,1))</f>
        <v>40238</v>
      </c>
      <c r="HZ1" s="149"/>
      <c r="IA1" s="149"/>
      <c r="IB1" s="149"/>
      <c r="IC1" s="149"/>
      <c r="ID1" s="150"/>
      <c r="IE1" s="148">
        <f>IF(MONTH(HY1)=12,CONCATENATE("Jan ",(YEAR(HY1)+1)),DATE(YEAR(HY1),MONTH(HY1)+1,1))</f>
        <v>40269</v>
      </c>
      <c r="IF1" s="149"/>
      <c r="IG1" s="149"/>
      <c r="IH1" s="149"/>
      <c r="II1" s="149"/>
      <c r="IJ1" s="150"/>
      <c r="IK1" s="148">
        <f>IF(MONTH(IE1)=12,CONCATENATE("Jan ",(YEAR(IE1)+1)),DATE(YEAR(IE1),MONTH(IE1)+1,1))</f>
        <v>40299</v>
      </c>
      <c r="IL1" s="149"/>
      <c r="IM1" s="149"/>
      <c r="IN1" s="149"/>
      <c r="IO1" s="149"/>
      <c r="IP1" s="150"/>
      <c r="IQ1" s="148">
        <f>IF(MONTH(IK1)=12,CONCATENATE("Jan ",(YEAR(IK1)+1)),DATE(YEAR(IK1),MONTH(IK1)+1,1))</f>
        <v>40330</v>
      </c>
      <c r="IR1" s="149"/>
      <c r="IS1" s="149"/>
      <c r="IT1" s="149"/>
      <c r="IU1" s="149"/>
      <c r="IV1" s="150"/>
    </row>
    <row r="2" spans="2:256" s="49" customFormat="1" ht="12" customHeight="1">
      <c r="B2" s="154">
        <f ca="1">TODAY()</f>
        <v>39409</v>
      </c>
      <c r="C2" s="154"/>
      <c r="D2" s="155"/>
      <c r="E2" s="50" t="str">
        <f>CONCATENATE(CHOOSE(WEEKDAY(DATE(YEAR(E$1),MONTH(E$1),DAY(E$1)),1),"Sun ","Mon ","Tue ","Wed ","Thu ","Fri ","Sat "),MONTH(E$1),"/",DAY(E$1))</f>
        <v>Mon 1/1</v>
      </c>
      <c r="F2" s="50">
        <f>IF(WEEKDAY(E$1)=6,E$1+3,IF(WEEKDAY(E$1)=7,E$1+2,IF(WEEKDAY(E$1)=1,E$1+1,IF(WEEKDAY(E$1)=3,E$1+6,IF(WEEKDAY(E$1)=4,E$1+5,IF(WEEKDAY(E$1)=5,E$1+4,IF(WEEKDAY(E$1)=2,E$1+7)))))))</f>
        <v>39090</v>
      </c>
      <c r="G2" s="50">
        <f>DATE(YEAR(F2),MONTH(F2),DAY(F2+7))</f>
        <v>39097</v>
      </c>
      <c r="H2" s="50">
        <f>DATE(YEAR(G2),MONTH(G2),DAY(G2+7))</f>
        <v>39104</v>
      </c>
      <c r="I2" s="50">
        <f>IF(DATE(YEAR(H2),MONTH(H2),DAY(H2+7))&lt;H2,"",DATE(YEAR(H2),MONTH(H2),DAY(H2+7)))</f>
        <v>39111</v>
      </c>
      <c r="J2" s="50" t="str">
        <f>IF(I2="","",IF(DATE(YEAR(I2),MONTH(I2),DAY(I2+7))&lt;I2,CONCATENATE("(",CHOOSE(WEEKDAY(K$1-1,1),"Sun ","Mon ","Tue ","Wed ","Thu ","Fri ","Sat "),MONTH(E$1),"/",DAY(K$1-1),")"),CONCATENATE(MONTH(I2),"/",DAY(I2+7)," (",CHOOSE(WEEKDAY(K$1-1,1),"Sun ","Mon ","Tue ","Wed ","Thu ","Fri ","Sat "),MONTH(E$1),"/",DAY(K$1-1),")")))</f>
        <v>(Wed 1/31)</v>
      </c>
      <c r="K2" s="50" t="str">
        <f>CONCATENATE(CHOOSE(WEEKDAY(DATE(YEAR(K$1),MONTH(K$1),DAY(K$1)),1),"Sun ","Mon ","Tue ","Wed ","Thu ","Fri ","Sat "),MONTH(K$1),"/",DAY(K$1))</f>
        <v>Thu 2/1</v>
      </c>
      <c r="L2" s="50">
        <f>IF(WEEKDAY(K$1)=6,K$1+3,IF(WEEKDAY(K$1)=7,K$1+2,IF(WEEKDAY(K$1)=1,K$1+1,IF(WEEKDAY(K$1)=3,K$1+6,IF(WEEKDAY(K$1)=4,K$1+5,IF(WEEKDAY(K$1)=5,K$1+4,IF(WEEKDAY(K$1)=2,K$1+7)))))))</f>
        <v>39118</v>
      </c>
      <c r="M2" s="50">
        <f>DATE(YEAR(L2),MONTH(L2),DAY(L2+7))</f>
        <v>39125</v>
      </c>
      <c r="N2" s="50">
        <f>DATE(YEAR(M2),MONTH(M2),DAY(M2+7))</f>
        <v>39132</v>
      </c>
      <c r="O2" s="50">
        <f>IF(DATE(YEAR(N2),MONTH(N2),DAY(N2+7))&lt;N2,"",DATE(YEAR(N2),MONTH(N2),DAY(N2+7)))</f>
        <v>39139</v>
      </c>
      <c r="P2" s="50" t="str">
        <f>IF(O2="","",IF(DATE(YEAR(O2),MONTH(O2),DAY(O2+7))&lt;O2,CONCATENATE("(",CHOOSE(WEEKDAY(Q$1-1,1),"Sun ","Mon ","Tue ","Wed ","Thu ","Fri ","Sat "),MONTH(K$1),"/",DAY(Q$1-1),")"),CONCATENATE(MONTH(O2),"/",DAY(O2+7)," (",CHOOSE(WEEKDAY(Q$1-1,1),"Sun ","Mon ","Tue ","Wed ","Thu ","Fri ","Sat "),MONTH(K$1),"/",DAY(Q$1-1),")")))</f>
        <v>(Wed 2/28)</v>
      </c>
      <c r="Q2" s="50" t="str">
        <f>CONCATENATE(CHOOSE(WEEKDAY(DATE(YEAR(Q$1),MONTH(Q$1),DAY(Q$1)),1),"Sun ","Mon ","Tue ","Wed ","Thu ","Fri ","Sat "),MONTH(Q$1),"/",DAY(Q$1))</f>
        <v>Thu 3/1</v>
      </c>
      <c r="R2" s="50">
        <f>IF(WEEKDAY(Q$1)=6,Q$1+3,IF(WEEKDAY(Q$1)=7,Q$1+2,IF(WEEKDAY(Q$1)=1,Q$1+1,IF(WEEKDAY(Q$1)=3,Q$1+6,IF(WEEKDAY(Q$1)=4,Q$1+5,IF(WEEKDAY(Q$1)=5,Q$1+4,IF(WEEKDAY(Q$1)=2,Q$1+7)))))))</f>
        <v>39146</v>
      </c>
      <c r="S2" s="50">
        <f>DATE(YEAR(R2),MONTH(R2),DAY(R2+7))</f>
        <v>39153</v>
      </c>
      <c r="T2" s="50">
        <f>DATE(YEAR(S2),MONTH(S2),DAY(S2+7))</f>
        <v>39160</v>
      </c>
      <c r="U2" s="50">
        <f>IF(DATE(YEAR(T2),MONTH(T2),DAY(T2+7))&lt;T2,"",DATE(YEAR(T2),MONTH(T2),DAY(T2+7)))</f>
        <v>39167</v>
      </c>
      <c r="V2" s="50" t="str">
        <f>IF(U2="","",IF(DATE(YEAR(U2),MONTH(U2),DAY(U2+7))&lt;U2,CONCATENATE("(",CHOOSE(WEEKDAY(W$1-1,1),"Sun ","Mon ","Tue ","Wed ","Thu ","Fri ","Sat "),MONTH(Q$1),"/",DAY(W$1-1),")"),CONCATENATE(MONTH(U2),"/",DAY(U2+7)," (",CHOOSE(WEEKDAY(W$1-1,1),"Sun ","Mon ","Tue ","Wed ","Thu ","Fri ","Sat "),MONTH(Q$1),"/",DAY(W$1-1),")")))</f>
        <v>(Sat 3/31)</v>
      </c>
      <c r="W2" s="50" t="str">
        <f>CONCATENATE(CHOOSE(WEEKDAY(DATE(YEAR(W$1),MONTH(W$1),DAY(W$1)),1),"Sun ","Mon ","Tue ","Wed ","Thu ","Fri ","Sat "),MONTH(W$1),"/",DAY(W$1))</f>
        <v>Sun 4/1</v>
      </c>
      <c r="X2" s="50">
        <f>IF(WEEKDAY(W$1)=6,W$1+3,IF(WEEKDAY(W$1)=7,W$1+2,IF(WEEKDAY(W$1)=1,W$1+1,IF(WEEKDAY(W$1)=3,W$1+6,IF(WEEKDAY(W$1)=4,W$1+5,IF(WEEKDAY(W$1)=5,W$1+4,IF(WEEKDAY(W$1)=2,W$1+7)))))))</f>
        <v>39174</v>
      </c>
      <c r="Y2" s="50">
        <f>DATE(YEAR(X2),MONTH(X2),DAY(X2+7))</f>
        <v>39181</v>
      </c>
      <c r="Z2" s="50">
        <f>DATE(YEAR(Y2),MONTH(Y2),DAY(Y2+7))</f>
        <v>39188</v>
      </c>
      <c r="AA2" s="50">
        <f>IF(DATE(YEAR(Z2),MONTH(Z2),DAY(Z2+7))&lt;Z2,"",DATE(YEAR(Z2),MONTH(Z2),DAY(Z2+7)))</f>
        <v>39195</v>
      </c>
      <c r="AB2" s="50" t="str">
        <f>IF(AA2="","",IF(DATE(YEAR(AA2),MONTH(AA2),DAY(AA2+7))&lt;AA2,CONCATENATE("(",CHOOSE(WEEKDAY(AC$1-1,1),"Sun ","Mon ","Tue ","Wed ","Thu ","Fri ","Sat "),MONTH(W$1),"/",DAY(AC$1-1),")"),CONCATENATE(MONTH(AA2),"/",DAY(AA2+7)," (",CHOOSE(WEEKDAY(AC$1-1,1),"Sun ","Mon ","Tue ","Wed ","Thu ","Fri ","Sat "),MONTH(W$1),"/",DAY(AC$1-1),")")))</f>
        <v>4/30 (Mon 4/30)</v>
      </c>
      <c r="AC2" s="50" t="str">
        <f>CONCATENATE(CHOOSE(WEEKDAY(DATE(YEAR(AC$1),MONTH(AC$1),DAY(AC$1)),1),"Sun ","Mon ","Tue ","Wed ","Thu ","Fri ","Sat "),MONTH(AC$1),"/",DAY(AC$1))</f>
        <v>Tue 5/1</v>
      </c>
      <c r="AD2" s="50">
        <f>IF(WEEKDAY(AC$1)=6,AC$1+3,IF(WEEKDAY(AC$1)=7,AC$1+2,IF(WEEKDAY(AC$1)=1,AC$1+1,IF(WEEKDAY(AC$1)=3,AC$1+6,IF(WEEKDAY(AC$1)=4,AC$1+5,IF(WEEKDAY(AC$1)=5,AC$1+4,IF(WEEKDAY(AC$1)=2,AC$1+7)))))))</f>
        <v>39209</v>
      </c>
      <c r="AE2" s="50">
        <f>DATE(YEAR(AD2),MONTH(AD2),DAY(AD2+7))</f>
        <v>39216</v>
      </c>
      <c r="AF2" s="50">
        <f>DATE(YEAR(AE2),MONTH(AE2),DAY(AE2+7))</f>
        <v>39223</v>
      </c>
      <c r="AG2" s="50">
        <f>IF(DATE(YEAR(AF2),MONTH(AF2),DAY(AF2+7))&lt;AF2,"",DATE(YEAR(AF2),MONTH(AF2),DAY(AF2+7)))</f>
        <v>39230</v>
      </c>
      <c r="AH2" s="50" t="str">
        <f>IF(AG2="","",IF(DATE(YEAR(AG2),MONTH(AG2),DAY(AG2+7))&lt;AG2,CONCATENATE("(",CHOOSE(WEEKDAY(AI$1-1,1),"Sun ","Mon ","Tue ","Wed ","Thu ","Fri ","Sat "),MONTH(AC$1),"/",DAY(AI$1-1),")"),CONCATENATE(MONTH(AG2),"/",DAY(AG2+7)," (",CHOOSE(WEEKDAY(AI$1-1,1),"Sun ","Mon ","Tue ","Wed ","Thu ","Fri ","Sat "),MONTH(AC$1),"/",DAY(AI$1-1),")")))</f>
        <v>(Thu 5/31)</v>
      </c>
      <c r="AI2" s="50" t="str">
        <f>CONCATENATE(CHOOSE(WEEKDAY(DATE(YEAR(AI$1),MONTH(AI$1),DAY(AI$1)),1),"Sun ","Mon ","Tue ","Wed ","Thu ","Fri ","Sat "),MONTH(AI$1),"/",DAY(AI$1))</f>
        <v>Fri 6/1</v>
      </c>
      <c r="AJ2" s="50">
        <f>IF(WEEKDAY(AI$1)=6,AI$1+3,IF(WEEKDAY(AI$1)=7,AI$1+2,IF(WEEKDAY(AI$1)=1,AI$1+1,IF(WEEKDAY(AI$1)=3,AI$1+6,IF(WEEKDAY(AI$1)=4,AI$1+5,IF(WEEKDAY(AI$1)=5,AI$1+4,IF(WEEKDAY(AI$1)=2,AI$1+7)))))))</f>
        <v>39237</v>
      </c>
      <c r="AK2" s="50">
        <f>DATE(YEAR(AJ2),MONTH(AJ2),DAY(AJ2+7))</f>
        <v>39244</v>
      </c>
      <c r="AL2" s="50">
        <f>DATE(YEAR(AK2),MONTH(AK2),DAY(AK2+7))</f>
        <v>39251</v>
      </c>
      <c r="AM2" s="50">
        <f>IF(DATE(YEAR(AL2),MONTH(AL2),DAY(AL2+7))&lt;AL2,"",DATE(YEAR(AL2),MONTH(AL2),DAY(AL2+7)))</f>
        <v>39258</v>
      </c>
      <c r="AN2" s="50" t="str">
        <f>IF(AM2="","",IF(DATE(YEAR(AM2),MONTH(AM2),DAY(AM2+7))&lt;AM2,CONCATENATE("(",CHOOSE(WEEKDAY(AO$1-1,1),"Sun ","Mon ","Tue ","Wed ","Thu ","Fri ","Sat "),MONTH(AI$1),"/",DAY(AO$1-1),")"),CONCATENATE(MONTH(AM2),"/",DAY(AM2+7)," (",CHOOSE(WEEKDAY(AO$1-1,1),"Sun ","Mon ","Tue ","Wed ","Thu ","Fri ","Sat "),MONTH(AI$1),"/",DAY(AO$1-1),")")))</f>
        <v>(Sat 6/30)</v>
      </c>
      <c r="AO2" s="50" t="str">
        <f>CONCATENATE(CHOOSE(WEEKDAY(DATE(YEAR(AO$1),MONTH(AO$1),DAY(AO$1)),1),"Sun ","Mon ","Tue ","Wed ","Thu ","Fri ","Sat "),MONTH(AO$1),"/",DAY(AO$1))</f>
        <v>Sun 7/1</v>
      </c>
      <c r="AP2" s="50">
        <f>IF(WEEKDAY(AO$1)=6,AO$1+3,IF(WEEKDAY(AO$1)=7,AO$1+2,IF(WEEKDAY(AO$1)=1,AO$1+1,IF(WEEKDAY(AO$1)=3,AO$1+6,IF(WEEKDAY(AO$1)=4,AO$1+5,IF(WEEKDAY(AO$1)=5,AO$1+4,IF(WEEKDAY(AO$1)=2,AO$1+7)))))))</f>
        <v>39265</v>
      </c>
      <c r="AQ2" s="50">
        <f>DATE(YEAR(AP2),MONTH(AP2),DAY(AP2+7))</f>
        <v>39272</v>
      </c>
      <c r="AR2" s="50">
        <f>DATE(YEAR(AQ2),MONTH(AQ2),DAY(AQ2+7))</f>
        <v>39279</v>
      </c>
      <c r="AS2" s="50">
        <f>IF(DATE(YEAR(AR2),MONTH(AR2),DAY(AR2+7))&lt;AR2,"",DATE(YEAR(AR2),MONTH(AR2),DAY(AR2+7)))</f>
        <v>39286</v>
      </c>
      <c r="AT2" s="50" t="str">
        <f>IF(AS2="","",IF(DATE(YEAR(AS2),MONTH(AS2),DAY(AS2+7))&lt;AS2,CONCATENATE("(",CHOOSE(WEEKDAY(AU$1-1,1),"Sun ","Mon ","Tue ","Wed ","Thu ","Fri ","Sat "),MONTH(AO$1),"/",DAY(AU$1-1),")"),CONCATENATE(MONTH(AS2),"/",DAY(AS2+7)," (",CHOOSE(WEEKDAY(AU$1-1,1),"Sun ","Mon ","Tue ","Wed ","Thu ","Fri ","Sat "),MONTH(AO$1),"/",DAY(AU$1-1),")")))</f>
        <v>7/30 (Tue 7/31)</v>
      </c>
      <c r="AU2" s="50" t="str">
        <f>CONCATENATE(CHOOSE(WEEKDAY(DATE(YEAR(AU$1),MONTH(AU$1),DAY(AU$1)),1),"Sun ","Mon ","Tue ","Wed ","Thu ","Fri ","Sat "),MONTH(AU$1),"/",DAY(AU$1))</f>
        <v>Wed 8/1</v>
      </c>
      <c r="AV2" s="50">
        <f>IF(WEEKDAY(AU$1)=6,AU$1+3,IF(WEEKDAY(AU$1)=7,AU$1+2,IF(WEEKDAY(AU$1)=1,AU$1+1,IF(WEEKDAY(AU$1)=3,AU$1+6,IF(WEEKDAY(AU$1)=4,AU$1+5,IF(WEEKDAY(AU$1)=5,AU$1+4,IF(WEEKDAY(AU$1)=2,AU$1+7)))))))</f>
        <v>39300</v>
      </c>
      <c r="AW2" s="50">
        <f>DATE(YEAR(AV2),MONTH(AV2),DAY(AV2+7))</f>
        <v>39307</v>
      </c>
      <c r="AX2" s="50">
        <f>DATE(YEAR(AW2),MONTH(AW2),DAY(AW2+7))</f>
        <v>39314</v>
      </c>
      <c r="AY2" s="50">
        <f>IF(DATE(YEAR(AX2),MONTH(AX2),DAY(AX2+7))&lt;AX2,"",DATE(YEAR(AX2),MONTH(AX2),DAY(AX2+7)))</f>
        <v>39321</v>
      </c>
      <c r="AZ2" s="50" t="str">
        <f>IF(AY2="","",IF(DATE(YEAR(AY2),MONTH(AY2),DAY(AY2+7))&lt;AY2,CONCATENATE("(",CHOOSE(WEEKDAY(BA$1-1,1),"Sun ","Mon ","Tue ","Wed ","Thu ","Fri ","Sat "),MONTH(AU$1),"/",DAY(BA$1-1),")"),CONCATENATE(MONTH(AY2),"/",DAY(AY2+7)," (",CHOOSE(WEEKDAY(BA$1-1,1),"Sun ","Mon ","Tue ","Wed ","Thu ","Fri ","Sat "),MONTH(AU$1),"/",DAY(BA$1-1),")")))</f>
        <v>(Fri 8/31)</v>
      </c>
      <c r="BA2" s="50" t="str">
        <f>CONCATENATE(CHOOSE(WEEKDAY(DATE(YEAR(BA$1),MONTH(BA$1),DAY(BA$1)),1),"Sun ","Mon ","Tue ","Wed ","Thu ","Fri ","Sat "),MONTH(BA$1),"/",DAY(BA$1))</f>
        <v>Sat 9/1</v>
      </c>
      <c r="BB2" s="50">
        <f>IF(WEEKDAY(BA$1)=6,BA$1+3,IF(WEEKDAY(BA$1)=7,BA$1+2,IF(WEEKDAY(BA$1)=1,BA$1+1,IF(WEEKDAY(BA$1)=3,BA$1+6,IF(WEEKDAY(BA$1)=4,BA$1+5,IF(WEEKDAY(BA$1)=5,BA$1+4,IF(WEEKDAY(BA$1)=2,BA$1+7)))))))</f>
        <v>39328</v>
      </c>
      <c r="BC2" s="50">
        <f>DATE(YEAR(BB2),MONTH(BB2),DAY(BB2+7))</f>
        <v>39335</v>
      </c>
      <c r="BD2" s="50">
        <f>DATE(YEAR(BC2),MONTH(BC2),DAY(BC2+7))</f>
        <v>39342</v>
      </c>
      <c r="BE2" s="50">
        <f>IF(DATE(YEAR(BD2),MONTH(BD2),DAY(BD2+7))&lt;BD2,"",DATE(YEAR(BD2),MONTH(BD2),DAY(BD2+7)))</f>
        <v>39349</v>
      </c>
      <c r="BF2" s="50" t="str">
        <f>IF(BE2="","",IF(DATE(YEAR(BE2),MONTH(BE2),DAY(BE2+7))&lt;BE2,CONCATENATE("(",CHOOSE(WEEKDAY(BG$1-1,1),"Sun ","Mon ","Tue ","Wed ","Thu ","Fri ","Sat "),MONTH(BA$1),"/",DAY(BG$1-1),")"),CONCATENATE(MONTH(BE2),"/",DAY(BE2+7)," (",CHOOSE(WEEKDAY(BG$1-1,1),"Sun ","Mon ","Tue ","Wed ","Thu ","Fri ","Sat "),MONTH(BA$1),"/",DAY(BG$1-1),")")))</f>
        <v>(Sun 9/30)</v>
      </c>
      <c r="BG2" s="50" t="str">
        <f>CONCATENATE(CHOOSE(WEEKDAY(DATE(YEAR(BG$1),MONTH(BG$1),DAY(BG$1)),1),"Sun ","Mon ","Tue ","Wed ","Thu ","Fri ","Sat "),MONTH(BG$1),"/",DAY(BG$1))</f>
        <v>Mon 10/1</v>
      </c>
      <c r="BH2" s="50">
        <f>IF(WEEKDAY(BG$1)=6,BG$1+3,IF(WEEKDAY(BG$1)=7,BG$1+2,IF(WEEKDAY(BG$1)=1,BG$1+1,IF(WEEKDAY(BG$1)=3,BG$1+6,IF(WEEKDAY(BG$1)=4,BG$1+5,IF(WEEKDAY(BG$1)=5,BG$1+4,IF(WEEKDAY(BG$1)=2,BG$1+7)))))))</f>
        <v>39363</v>
      </c>
      <c r="BI2" s="50">
        <f>DATE(YEAR(BH2),MONTH(BH2),DAY(BH2+7))</f>
        <v>39370</v>
      </c>
      <c r="BJ2" s="50">
        <f>DATE(YEAR(BI2),MONTH(BI2),DAY(BI2+7))</f>
        <v>39377</v>
      </c>
      <c r="BK2" s="50">
        <f>IF(DATE(YEAR(BJ2),MONTH(BJ2),DAY(BJ2+7))&lt;BJ2,"",DATE(YEAR(BJ2),MONTH(BJ2),DAY(BJ2+7)))</f>
        <v>39384</v>
      </c>
      <c r="BL2" s="50" t="str">
        <f>IF(BK2="","",IF(DATE(YEAR(BK2),MONTH(BK2),DAY(BK2+7))&lt;BK2,CONCATENATE("(",CHOOSE(WEEKDAY(BM$1-1,1),"Sun ","Mon ","Tue ","Wed ","Thu ","Fri ","Sat "),MONTH(BG$1),"/",DAY(BM$1-1),")"),CONCATENATE(MONTH(BK2),"/",DAY(BK2+7)," (",CHOOSE(WEEKDAY(BM$1-1,1),"Sun ","Mon ","Tue ","Wed ","Thu ","Fri ","Sat "),MONTH(BG$1),"/",DAY(BM$1-1),")")))</f>
        <v>(Wed 10/31)</v>
      </c>
      <c r="BM2" s="50" t="str">
        <f>CONCATENATE(CHOOSE(WEEKDAY(DATE(YEAR(BM$1),MONTH(BM$1),DAY(BM$1)),1),"Sun ","Mon ","Tue ","Wed ","Thu ","Fri ","Sat "),MONTH(BM$1),"/",DAY(BM$1))</f>
        <v>Thu 11/1</v>
      </c>
      <c r="BN2" s="50">
        <f>IF(WEEKDAY(BM$1)=6,BM$1+3,IF(WEEKDAY(BM$1)=7,BM$1+2,IF(WEEKDAY(BM$1)=1,BM$1+1,IF(WEEKDAY(BM$1)=3,BM$1+6,IF(WEEKDAY(BM$1)=4,BM$1+5,IF(WEEKDAY(BM$1)=5,BM$1+4,IF(WEEKDAY(BM$1)=2,BM$1+7)))))))</f>
        <v>39391</v>
      </c>
      <c r="BO2" s="50">
        <f>DATE(YEAR(BN2),MONTH(BN2),DAY(BN2+7))</f>
        <v>39398</v>
      </c>
      <c r="BP2" s="50">
        <f>DATE(YEAR(BO2),MONTH(BO2),DAY(BO2+7))</f>
        <v>39405</v>
      </c>
      <c r="BQ2" s="50">
        <f>IF(DATE(YEAR(BP2),MONTH(BP2),DAY(BP2+7))&lt;BP2,"",DATE(YEAR(BP2),MONTH(BP2),DAY(BP2+7)))</f>
        <v>39412</v>
      </c>
      <c r="BR2" s="50" t="str">
        <f>IF(BQ2="","",IF(DATE(YEAR(BQ2),MONTH(BQ2),DAY(BQ2+7))&lt;BQ2,CONCATENATE("(",CHOOSE(WEEKDAY(BS$1-1,1),"Sun ","Mon ","Tue ","Wed ","Thu ","Fri ","Sat "),MONTH(BM$1),"/",DAY(BS$1-1),")"),CONCATENATE(MONTH(BQ2),"/",DAY(BQ2+7)," (",CHOOSE(WEEKDAY(BS$1-1,1),"Sun ","Mon ","Tue ","Wed ","Thu ","Fri ","Sat "),MONTH(BM$1),"/",DAY(BS$1-1),")")))</f>
        <v>(Fri 11/30)</v>
      </c>
      <c r="BS2" s="50" t="str">
        <f>CONCATENATE(CHOOSE(WEEKDAY(DATE(YEAR(BS$1),MONTH(BS$1),DAY(BS$1)),1),"Sun ","Mon ","Tue ","Wed ","Thu ","Fri ","Sat "),MONTH(BS$1),"/",DAY(BS$1))</f>
        <v>Sat 12/1</v>
      </c>
      <c r="BT2" s="50">
        <f>IF(WEEKDAY(BS$1)=6,BS$1+3,IF(WEEKDAY(BS$1)=7,BS$1+2,IF(WEEKDAY(BS$1)=1,BS$1+1,IF(WEEKDAY(BS$1)=3,BS$1+6,IF(WEEKDAY(BS$1)=4,BS$1+5,IF(WEEKDAY(BS$1)=5,BS$1+4,IF(WEEKDAY(BS$1)=2,BS$1+7)))))))</f>
        <v>39419</v>
      </c>
      <c r="BU2" s="50">
        <f>DATE(YEAR(BT2),MONTH(BT2),DAY(BT2+7))</f>
        <v>39426</v>
      </c>
      <c r="BV2" s="50">
        <f>DATE(YEAR(BU2),MONTH(BU2),DAY(BU2+7))</f>
        <v>39433</v>
      </c>
      <c r="BW2" s="50">
        <f>IF(DATE(YEAR(BV2),MONTH(BV2),DAY(BV2+7))&lt;BV2,"",DATE(YEAR(BV2),MONTH(BV2),DAY(BV2+7)))</f>
        <v>39440</v>
      </c>
      <c r="BX2" s="50" t="str">
        <f>IF(BW2="","",IF(DATE(YEAR(BW2),MONTH(BW2),DAY(BW2+7))&lt;BW2,CONCATENATE("(",CHOOSE(WEEKDAY(BY$1-1,1),"Sun ","Mon ","Tue ","Wed ","Thu ","Fri ","Sat "),MONTH(BS$1),"/",DAY(BY$1-1),")"),CONCATENATE(MONTH(BW2),"/",DAY(BW2+7)," (",CHOOSE(WEEKDAY(BY$1-1,1),"Sun ","Mon ","Tue ","Wed ","Thu ","Fri ","Sat "),MONTH(BS$1),"/",DAY(BY$1-1),")")))</f>
        <v>12/31 (Mon 12/31)</v>
      </c>
      <c r="BY2" s="50" t="str">
        <f>CONCATENATE(CHOOSE(WEEKDAY(DATE(YEAR(BY$1),MONTH(BY$1),DAY(BY$1)),1),"Sun ","Mon ","Tue ","Wed ","Thu ","Fri ","Sat "),MONTH(BY$1),"/",DAY(BY$1))</f>
        <v>Tue 1/1</v>
      </c>
      <c r="BZ2" s="50">
        <f>IF(WEEKDAY(BY$1)=6,BY$1+3,IF(WEEKDAY(BY$1)=7,BY$1+2,IF(WEEKDAY(BY$1)=1,BY$1+1,IF(WEEKDAY(BY$1)=3,BY$1+6,IF(WEEKDAY(BY$1)=4,BY$1+5,IF(WEEKDAY(BY$1)=5,BY$1+4,IF(WEEKDAY(BY$1)=2,BY$1+7)))))))</f>
        <v>39454</v>
      </c>
      <c r="CA2" s="50">
        <f>DATE(YEAR(BZ2),MONTH(BZ2),DAY(BZ2+7))</f>
        <v>39461</v>
      </c>
      <c r="CB2" s="50">
        <f>DATE(YEAR(CA2),MONTH(CA2),DAY(CA2+7))</f>
        <v>39468</v>
      </c>
      <c r="CC2" s="50">
        <f>IF(DATE(YEAR(CB2),MONTH(CB2),DAY(CB2+7))&lt;CB2,"",DATE(YEAR(CB2),MONTH(CB2),DAY(CB2+7)))</f>
        <v>39475</v>
      </c>
      <c r="CD2" s="50" t="str">
        <f>IF(CC2="","",IF(DATE(YEAR(CC2),MONTH(CC2),DAY(CC2+7))&lt;CC2,CONCATENATE("(",CHOOSE(WEEKDAY(CE$1-1,1),"Sun ","Mon ","Tue ","Wed ","Thu ","Fri ","Sat "),MONTH(BY$1),"/",DAY(CE$1-1),")"),CONCATENATE(MONTH(CC2),"/",DAY(CC2+7)," (",CHOOSE(WEEKDAY(CE$1-1,1),"Sun ","Mon ","Tue ","Wed ","Thu ","Fri ","Sat "),MONTH(BY$1),"/",DAY(CE$1-1),")")))</f>
        <v>(Thu 1/31)</v>
      </c>
      <c r="CE2" s="50" t="str">
        <f>CONCATENATE(CHOOSE(WEEKDAY(DATE(YEAR(CE$1),MONTH(CE$1),DAY(CE$1)),1),"Sun ","Mon ","Tue ","Wed ","Thu ","Fri ","Sat "),MONTH(CE$1),"/",DAY(CE$1))</f>
        <v>Fri 2/1</v>
      </c>
      <c r="CF2" s="50">
        <f>IF(WEEKDAY(CE$1)=6,CE$1+3,IF(WEEKDAY(CE$1)=7,CE$1+2,IF(WEEKDAY(CE$1)=1,CE$1+1,IF(WEEKDAY(CE$1)=3,CE$1+6,IF(WEEKDAY(CE$1)=4,CE$1+5,IF(WEEKDAY(CE$1)=5,CE$1+4,IF(WEEKDAY(CE$1)=2,CE$1+7)))))))</f>
        <v>39482</v>
      </c>
      <c r="CG2" s="50">
        <f>DATE(YEAR(CF2),MONTH(CF2),DAY(CF2+7))</f>
        <v>39489</v>
      </c>
      <c r="CH2" s="50">
        <f>DATE(YEAR(CG2),MONTH(CG2),DAY(CG2+7))</f>
        <v>39496</v>
      </c>
      <c r="CI2" s="50">
        <f>IF(DATE(YEAR(CH2),MONTH(CH2),DAY(CH2+7))&lt;CH2,"",DATE(YEAR(CH2),MONTH(CH2),DAY(CH2+7)))</f>
        <v>39503</v>
      </c>
      <c r="CJ2" s="50" t="str">
        <f>IF(CI2="","",IF(DATE(YEAR(CI2),MONTH(CI2),DAY(CI2+7))&lt;CI2,CONCATENATE("(",CHOOSE(WEEKDAY(CK$1-1,1),"Sun ","Mon ","Tue ","Wed ","Thu ","Fri ","Sat "),MONTH(CE$1),"/",DAY(CK$1-1),")"),CONCATENATE(MONTH(CI2),"/",DAY(CI2+7)," (",CHOOSE(WEEKDAY(CK$1-1,1),"Sun ","Mon ","Tue ","Wed ","Thu ","Fri ","Sat "),MONTH(CE$1),"/",DAY(CK$1-1),")")))</f>
        <v>(Fri 2/29)</v>
      </c>
      <c r="CK2" s="50" t="str">
        <f>CONCATENATE(CHOOSE(WEEKDAY(DATE(YEAR(CK$1),MONTH(CK$1),DAY(CK$1)),1),"Sun ","Mon ","Tue ","Wed ","Thu ","Fri ","Sat "),MONTH(CK$1),"/",DAY(CK$1))</f>
        <v>Sat 3/1</v>
      </c>
      <c r="CL2" s="50">
        <f>IF(WEEKDAY(CK$1)=6,CK$1+3,IF(WEEKDAY(CK$1)=7,CK$1+2,IF(WEEKDAY(CK$1)=1,CK$1+1,IF(WEEKDAY(CK$1)=3,CK$1+6,IF(WEEKDAY(CK$1)=4,CK$1+5,IF(WEEKDAY(CK$1)=5,CK$1+4,IF(WEEKDAY(CK$1)=2,CK$1+7)))))))</f>
        <v>39510</v>
      </c>
      <c r="CM2" s="50">
        <f>DATE(YEAR(CL2),MONTH(CL2),DAY(CL2+7))</f>
        <v>39517</v>
      </c>
      <c r="CN2" s="50">
        <f>DATE(YEAR(CM2),MONTH(CM2),DAY(CM2+7))</f>
        <v>39524</v>
      </c>
      <c r="CO2" s="50">
        <f>IF(DATE(YEAR(CN2),MONTH(CN2),DAY(CN2+7))&lt;CN2,"",DATE(YEAR(CN2),MONTH(CN2),DAY(CN2+7)))</f>
        <v>39531</v>
      </c>
      <c r="CP2" s="50" t="str">
        <f>IF(CO2="","",IF(DATE(YEAR(CO2),MONTH(CO2),DAY(CO2+7))&lt;CO2,CONCATENATE("(",CHOOSE(WEEKDAY(CQ$1-1,1),"Sun ","Mon ","Tue ","Wed ","Thu ","Fri ","Sat "),MONTH(CK$1),"/",DAY(CQ$1-1),")"),CONCATENATE(MONTH(CO2),"/",DAY(CO2+7)," (",CHOOSE(WEEKDAY(CQ$1-1,1),"Sun ","Mon ","Tue ","Wed ","Thu ","Fri ","Sat "),MONTH(CK$1),"/",DAY(CQ$1-1),")")))</f>
        <v>3/31 (Mon 3/31)</v>
      </c>
      <c r="CQ2" s="50" t="str">
        <f>CONCATENATE(CHOOSE(WEEKDAY(DATE(YEAR(CQ$1),MONTH(CQ$1),DAY(CQ$1)),1),"Sun ","Mon ","Tue ","Wed ","Thu ","Fri ","Sat "),MONTH(CQ$1),"/",DAY(CQ$1))</f>
        <v>Tue 4/1</v>
      </c>
      <c r="CR2" s="50">
        <f>IF(WEEKDAY(CQ$1)=6,CQ$1+3,IF(WEEKDAY(CQ$1)=7,CQ$1+2,IF(WEEKDAY(CQ$1)=1,CQ$1+1,IF(WEEKDAY(CQ$1)=3,CQ$1+6,IF(WEEKDAY(CQ$1)=4,CQ$1+5,IF(WEEKDAY(CQ$1)=5,CQ$1+4,IF(WEEKDAY(CQ$1)=2,CQ$1+7)))))))</f>
        <v>39545</v>
      </c>
      <c r="CS2" s="50">
        <f>DATE(YEAR(CR2),MONTH(CR2),DAY(CR2+7))</f>
        <v>39552</v>
      </c>
      <c r="CT2" s="50">
        <f>DATE(YEAR(CS2),MONTH(CS2),DAY(CS2+7))</f>
        <v>39559</v>
      </c>
      <c r="CU2" s="50">
        <f>IF(DATE(YEAR(CT2),MONTH(CT2),DAY(CT2+7))&lt;CT2,"",DATE(YEAR(CT2),MONTH(CT2),DAY(CT2+7)))</f>
        <v>39566</v>
      </c>
      <c r="CV2" s="50" t="str">
        <f>IF(CU2="","",IF(DATE(YEAR(CU2),MONTH(CU2),DAY(CU2+7))&lt;CU2,CONCATENATE("(",CHOOSE(WEEKDAY(CW$1-1,1),"Sun ","Mon ","Tue ","Wed ","Thu ","Fri ","Sat "),MONTH(CQ$1),"/",DAY(CW$1-1),")"),CONCATENATE(MONTH(CU2),"/",DAY(CU2+7)," (",CHOOSE(WEEKDAY(CW$1-1,1),"Sun ","Mon ","Tue ","Wed ","Thu ","Fri ","Sat "),MONTH(CQ$1),"/",DAY(CW$1-1),")")))</f>
        <v>(Wed 4/30)</v>
      </c>
      <c r="CW2" s="50" t="str">
        <f>CONCATENATE(CHOOSE(WEEKDAY(DATE(YEAR(CW$1),MONTH(CW$1),DAY(CW$1)),1),"Sun ","Mon ","Tue ","Wed ","Thu ","Fri ","Sat "),MONTH(CW$1),"/",DAY(CW$1))</f>
        <v>Thu 5/1</v>
      </c>
      <c r="CX2" s="50">
        <f>IF(WEEKDAY(CW$1)=6,CW$1+3,IF(WEEKDAY(CW$1)=7,CW$1+2,IF(WEEKDAY(CW$1)=1,CW$1+1,IF(WEEKDAY(CW$1)=3,CW$1+6,IF(WEEKDAY(CW$1)=4,CW$1+5,IF(WEEKDAY(CW$1)=5,CW$1+4,IF(WEEKDAY(CW$1)=2,CW$1+7)))))))</f>
        <v>39573</v>
      </c>
      <c r="CY2" s="50">
        <f>DATE(YEAR(CX2),MONTH(CX2),DAY(CX2+7))</f>
        <v>39580</v>
      </c>
      <c r="CZ2" s="50">
        <f>DATE(YEAR(CY2),MONTH(CY2),DAY(CY2+7))</f>
        <v>39587</v>
      </c>
      <c r="DA2" s="50">
        <f>IF(DATE(YEAR(CZ2),MONTH(CZ2),DAY(CZ2+7))&lt;CZ2,"",DATE(YEAR(CZ2),MONTH(CZ2),DAY(CZ2+7)))</f>
        <v>39594</v>
      </c>
      <c r="DB2" s="50" t="str">
        <f>IF(DA2="","",IF(DATE(YEAR(DA2),MONTH(DA2),DAY(DA2+7))&lt;DA2,CONCATENATE("(",CHOOSE(WEEKDAY(DC$1-1,1),"Sun ","Mon ","Tue ","Wed ","Thu ","Fri ","Sat "),MONTH(CW$1),"/",DAY(DC$1-1),")"),CONCATENATE(MONTH(DA2),"/",DAY(DA2+7)," (",CHOOSE(WEEKDAY(DC$1-1,1),"Sun ","Mon ","Tue ","Wed ","Thu ","Fri ","Sat "),MONTH(CW$1),"/",DAY(DC$1-1),")")))</f>
        <v>(Sat 5/31)</v>
      </c>
      <c r="DC2" s="50" t="str">
        <f>CONCATENATE(CHOOSE(WEEKDAY(DATE(YEAR(DC$1),MONTH(DC$1),DAY(DC$1)),1),"Sun ","Mon ","Tue ","Wed ","Thu ","Fri ","Sat "),MONTH(DC$1),"/",DAY(DC$1))</f>
        <v>Sun 6/1</v>
      </c>
      <c r="DD2" s="50">
        <f>IF(WEEKDAY(DC$1)=6,DC$1+3,IF(WEEKDAY(DC$1)=7,DC$1+2,IF(WEEKDAY(DC$1)=1,DC$1+1,IF(WEEKDAY(DC$1)=3,DC$1+6,IF(WEEKDAY(DC$1)=4,DC$1+5,IF(WEEKDAY(DC$1)=5,DC$1+4,IF(WEEKDAY(DC$1)=2,DC$1+7)))))))</f>
        <v>39601</v>
      </c>
      <c r="DE2" s="50">
        <f>DATE(YEAR(DD2),MONTH(DD2),DAY(DD2+7))</f>
        <v>39608</v>
      </c>
      <c r="DF2" s="50">
        <f>DATE(YEAR(DE2),MONTH(DE2),DAY(DE2+7))</f>
        <v>39615</v>
      </c>
      <c r="DG2" s="50">
        <f>IF(DATE(YEAR(DF2),MONTH(DF2),DAY(DF2+7))&lt;DF2,"",DATE(YEAR(DF2),MONTH(DF2),DAY(DF2+7)))</f>
        <v>39622</v>
      </c>
      <c r="DH2" s="50" t="str">
        <f>IF(DG2="","",IF(DATE(YEAR(DG2),MONTH(DG2),DAY(DG2+7))&lt;DG2,CONCATENATE("(",CHOOSE(WEEKDAY(DI$1-1,1),"Sun ","Mon ","Tue ","Wed ","Thu ","Fri ","Sat "),MONTH(DC$1),"/",DAY(DI$1-1),")"),CONCATENATE(MONTH(DG2),"/",DAY(DG2+7)," (",CHOOSE(WEEKDAY(DI$1-1,1),"Sun ","Mon ","Tue ","Wed ","Thu ","Fri ","Sat "),MONTH(DC$1),"/",DAY(DI$1-1),")")))</f>
        <v>6/30 (Mon 6/30)</v>
      </c>
      <c r="DI2" s="50" t="str">
        <f>CONCATENATE(CHOOSE(WEEKDAY(DATE(YEAR(DI$1),MONTH(DI$1),DAY(DI$1)),1),"Sun ","Mon ","Tue ","Wed ","Thu ","Fri ","Sat "),MONTH(DI$1),"/",DAY(DI$1))</f>
        <v>Tue 7/1</v>
      </c>
      <c r="DJ2" s="50">
        <f>IF(WEEKDAY(DI$1)=6,DI$1+3,IF(WEEKDAY(DI$1)=7,DI$1+2,IF(WEEKDAY(DI$1)=1,DI$1+1,IF(WEEKDAY(DI$1)=3,DI$1+6,IF(WEEKDAY(DI$1)=4,DI$1+5,IF(WEEKDAY(DI$1)=5,DI$1+4,IF(WEEKDAY(DI$1)=2,DI$1+7)))))))</f>
        <v>39636</v>
      </c>
      <c r="DK2" s="50">
        <f>DATE(YEAR(DJ2),MONTH(DJ2),DAY(DJ2+7))</f>
        <v>39643</v>
      </c>
      <c r="DL2" s="50">
        <f>DATE(YEAR(DK2),MONTH(DK2),DAY(DK2+7))</f>
        <v>39650</v>
      </c>
      <c r="DM2" s="50">
        <f>IF(DATE(YEAR(DL2),MONTH(DL2),DAY(DL2+7))&lt;DL2,"",DATE(YEAR(DL2),MONTH(DL2),DAY(DL2+7)))</f>
        <v>39657</v>
      </c>
      <c r="DN2" s="50" t="str">
        <f>IF(DM2="","",IF(DATE(YEAR(DM2),MONTH(DM2),DAY(DM2+7))&lt;DM2,CONCATENATE("(",CHOOSE(WEEKDAY(DO$1-1,1),"Sun ","Mon ","Tue ","Wed ","Thu ","Fri ","Sat "),MONTH(DI$1),"/",DAY(DO$1-1),")"),CONCATENATE(MONTH(DM2),"/",DAY(DM2+7)," (",CHOOSE(WEEKDAY(DO$1-1,1),"Sun ","Mon ","Tue ","Wed ","Thu ","Fri ","Sat "),MONTH(DI$1),"/",DAY(DO$1-1),")")))</f>
        <v>(Thu 7/31)</v>
      </c>
      <c r="DO2" s="50" t="str">
        <f>CONCATENATE(CHOOSE(WEEKDAY(DATE(YEAR(DO$1),MONTH(DO$1),DAY(DO$1)),1),"Sun ","Mon ","Tue ","Wed ","Thu ","Fri ","Sat "),MONTH(DO$1),"/",DAY(DO$1))</f>
        <v>Fri 8/1</v>
      </c>
      <c r="DP2" s="50">
        <f>IF(WEEKDAY(DO$1)=6,DO$1+3,IF(WEEKDAY(DO$1)=7,DO$1+2,IF(WEEKDAY(DO$1)=1,DO$1+1,IF(WEEKDAY(DO$1)=3,DO$1+6,IF(WEEKDAY(DO$1)=4,DO$1+5,IF(WEEKDAY(DO$1)=5,DO$1+4,IF(WEEKDAY(DO$1)=2,DO$1+7)))))))</f>
        <v>39664</v>
      </c>
      <c r="DQ2" s="50">
        <f>DATE(YEAR(DP2),MONTH(DP2),DAY(DP2+7))</f>
        <v>39671</v>
      </c>
      <c r="DR2" s="50">
        <f>DATE(YEAR(DQ2),MONTH(DQ2),DAY(DQ2+7))</f>
        <v>39678</v>
      </c>
      <c r="DS2" s="50">
        <f>IF(DATE(YEAR(DR2),MONTH(DR2),DAY(DR2+7))&lt;DR2,"",DATE(YEAR(DR2),MONTH(DR2),DAY(DR2+7)))</f>
        <v>39685</v>
      </c>
      <c r="DT2" s="50" t="str">
        <f>IF(DS2="","",IF(DATE(YEAR(DS2),MONTH(DS2),DAY(DS2+7))&lt;DS2,CONCATENATE("(",CHOOSE(WEEKDAY(DU$1-1,1),"Sun ","Mon ","Tue ","Wed ","Thu ","Fri ","Sat "),MONTH(DO$1),"/",DAY(DU$1-1),")"),CONCATENATE(MONTH(DS2),"/",DAY(DS2+7)," (",CHOOSE(WEEKDAY(DU$1-1,1),"Sun ","Mon ","Tue ","Wed ","Thu ","Fri ","Sat "),MONTH(DO$1),"/",DAY(DU$1-1),")")))</f>
        <v>(Sun 8/31)</v>
      </c>
      <c r="DU2" s="50" t="str">
        <f>CONCATENATE(CHOOSE(WEEKDAY(DATE(YEAR(DU$1),MONTH(DU$1),DAY(DU$1)),1),"Sun ","Mon ","Tue ","Wed ","Thu ","Fri ","Sat "),MONTH(DU$1),"/",DAY(DU$1))</f>
        <v>Mon 9/1</v>
      </c>
      <c r="DV2" s="50">
        <f>IF(WEEKDAY(DU$1)=6,DU$1+3,IF(WEEKDAY(DU$1)=7,DU$1+2,IF(WEEKDAY(DU$1)=1,DU$1+1,IF(WEEKDAY(DU$1)=3,DU$1+6,IF(WEEKDAY(DU$1)=4,DU$1+5,IF(WEEKDAY(DU$1)=5,DU$1+4,IF(WEEKDAY(DU$1)=2,DU$1+7)))))))</f>
        <v>39699</v>
      </c>
      <c r="DW2" s="50">
        <f>DATE(YEAR(DV2),MONTH(DV2),DAY(DV2+7))</f>
        <v>39706</v>
      </c>
      <c r="DX2" s="50">
        <f>DATE(YEAR(DW2),MONTH(DW2),DAY(DW2+7))</f>
        <v>39713</v>
      </c>
      <c r="DY2" s="50">
        <f>IF(DATE(YEAR(DX2),MONTH(DX2),DAY(DX2+7))&lt;DX2,"",DATE(YEAR(DX2),MONTH(DX2),DAY(DX2+7)))</f>
        <v>39720</v>
      </c>
      <c r="DZ2" s="50" t="str">
        <f>IF(DY2="","",IF(DATE(YEAR(DY2),MONTH(DY2),DAY(DY2+7))&lt;DY2,CONCATENATE("(",CHOOSE(WEEKDAY(EA$1-1,1),"Sun ","Mon ","Tue ","Wed ","Thu ","Fri ","Sat "),MONTH(DU$1),"/",DAY(EA$1-1),")"),CONCATENATE(MONTH(DY2),"/",DAY(DY2+7)," (",CHOOSE(WEEKDAY(EA$1-1,1),"Sun ","Mon ","Tue ","Wed ","Thu ","Fri ","Sat "),MONTH(DU$1),"/",DAY(EA$1-1),")")))</f>
        <v>(Tue 9/30)</v>
      </c>
      <c r="EA2" s="50" t="str">
        <f>CONCATENATE(CHOOSE(WEEKDAY(DATE(YEAR(EA$1),MONTH(EA$1),DAY(EA$1)),1),"Sun ","Mon ","Tue ","Wed ","Thu ","Fri ","Sat "),MONTH(EA$1),"/",DAY(EA$1))</f>
        <v>Wed 10/1</v>
      </c>
      <c r="EB2" s="50">
        <f>IF(WEEKDAY(EA$1)=6,EA$1+3,IF(WEEKDAY(EA$1)=7,EA$1+2,IF(WEEKDAY(EA$1)=1,EA$1+1,IF(WEEKDAY(EA$1)=3,EA$1+6,IF(WEEKDAY(EA$1)=4,EA$1+5,IF(WEEKDAY(EA$1)=5,EA$1+4,IF(WEEKDAY(EA$1)=2,EA$1+7)))))))</f>
        <v>39727</v>
      </c>
      <c r="EC2" s="50">
        <f>DATE(YEAR(EB2),MONTH(EB2),DAY(EB2+7))</f>
        <v>39734</v>
      </c>
      <c r="ED2" s="50">
        <f>DATE(YEAR(EC2),MONTH(EC2),DAY(EC2+7))</f>
        <v>39741</v>
      </c>
      <c r="EE2" s="50">
        <f>IF(DATE(YEAR(ED2),MONTH(ED2),DAY(ED2+7))&lt;ED2,"",DATE(YEAR(ED2),MONTH(ED2),DAY(ED2+7)))</f>
        <v>39748</v>
      </c>
      <c r="EF2" s="50" t="str">
        <f>IF(EE2="","",IF(DATE(YEAR(EE2),MONTH(EE2),DAY(EE2+7))&lt;EE2,CONCATENATE("(",CHOOSE(WEEKDAY(EG$1-1,1),"Sun ","Mon ","Tue ","Wed ","Thu ","Fri ","Sat "),MONTH(EA$1),"/",DAY(EG$1-1),")"),CONCATENATE(MONTH(EE2),"/",DAY(EE2+7)," (",CHOOSE(WEEKDAY(EG$1-1,1),"Sun ","Mon ","Tue ","Wed ","Thu ","Fri ","Sat "),MONTH(EA$1),"/",DAY(EG$1-1),")")))</f>
        <v>(Fri 10/31)</v>
      </c>
      <c r="EG2" s="50" t="str">
        <f>CONCATENATE(CHOOSE(WEEKDAY(DATE(YEAR(EG$1),MONTH(EG$1),DAY(EG$1)),1),"Sun ","Mon ","Tue ","Wed ","Thu ","Fri ","Sat "),MONTH(EG$1),"/",DAY(EG$1))</f>
        <v>Sat 11/1</v>
      </c>
      <c r="EH2" s="50">
        <f>IF(WEEKDAY(EG$1)=6,EG$1+3,IF(WEEKDAY(EG$1)=7,EG$1+2,IF(WEEKDAY(EG$1)=1,EG$1+1,IF(WEEKDAY(EG$1)=3,EG$1+6,IF(WEEKDAY(EG$1)=4,EG$1+5,IF(WEEKDAY(EG$1)=5,EG$1+4,IF(WEEKDAY(EG$1)=2,EG$1+7)))))))</f>
        <v>39755</v>
      </c>
      <c r="EI2" s="50">
        <f>DATE(YEAR(EH2),MONTH(EH2),DAY(EH2+7))</f>
        <v>39762</v>
      </c>
      <c r="EJ2" s="50">
        <f>DATE(YEAR(EI2),MONTH(EI2),DAY(EI2+7))</f>
        <v>39769</v>
      </c>
      <c r="EK2" s="50">
        <f>IF(DATE(YEAR(EJ2),MONTH(EJ2),DAY(EJ2+7))&lt;EJ2,"",DATE(YEAR(EJ2),MONTH(EJ2),DAY(EJ2+7)))</f>
        <v>39776</v>
      </c>
      <c r="EL2" s="50" t="str">
        <f>IF(EK2="","",IF(DATE(YEAR(EK2),MONTH(EK2),DAY(EK2+7))&lt;EK2,CONCATENATE("(",CHOOSE(WEEKDAY(EM$1-1,1),"Sun ","Mon ","Tue ","Wed ","Thu ","Fri ","Sat "),MONTH(EG$1),"/",DAY(EM$1-1),")"),CONCATENATE(MONTH(EK2),"/",DAY(EK2+7)," (",CHOOSE(WEEKDAY(EM$1-1,1),"Sun ","Mon ","Tue ","Wed ","Thu ","Fri ","Sat "),MONTH(EG$1),"/",DAY(EM$1-1),")")))</f>
        <v>(Sun 11/30)</v>
      </c>
      <c r="EM2" s="50" t="str">
        <f>CONCATENATE(CHOOSE(WEEKDAY(DATE(YEAR(EM$1),MONTH(EM$1),DAY(EM$1)),1),"Sun ","Mon ","Tue ","Wed ","Thu ","Fri ","Sat "),MONTH(EM$1),"/",DAY(EM$1))</f>
        <v>Mon 12/1</v>
      </c>
      <c r="EN2" s="50">
        <f>IF(WEEKDAY(EM$1)=6,EM$1+3,IF(WEEKDAY(EM$1)=7,EM$1+2,IF(WEEKDAY(EM$1)=1,EM$1+1,IF(WEEKDAY(EM$1)=3,EM$1+6,IF(WEEKDAY(EM$1)=4,EM$1+5,IF(WEEKDAY(EM$1)=5,EM$1+4,IF(WEEKDAY(EM$1)=2,EM$1+7)))))))</f>
        <v>39790</v>
      </c>
      <c r="EO2" s="50">
        <f>DATE(YEAR(EN2),MONTH(EN2),DAY(EN2+7))</f>
        <v>39797</v>
      </c>
      <c r="EP2" s="50">
        <f>DATE(YEAR(EO2),MONTH(EO2),DAY(EO2+7))</f>
        <v>39804</v>
      </c>
      <c r="EQ2" s="50">
        <f>IF(DATE(YEAR(EP2),MONTH(EP2),DAY(EP2+7))&lt;EP2,"",DATE(YEAR(EP2),MONTH(EP2),DAY(EP2+7)))</f>
        <v>39811</v>
      </c>
      <c r="ER2" s="50" t="str">
        <f>IF(EQ2="","",IF(DATE(YEAR(EQ2),MONTH(EQ2),DAY(EQ2+7))&lt;EQ2,CONCATENATE("(",CHOOSE(WEEKDAY(ES$1-1,1),"Sun ","Mon ","Tue ","Wed ","Thu ","Fri ","Sat "),MONTH(EM$1),"/",DAY(ES$1-1),")"),CONCATENATE(MONTH(EQ2),"/",DAY(EQ2+7)," (",CHOOSE(WEEKDAY(ES$1-1,1),"Sun ","Mon ","Tue ","Wed ","Thu ","Fri ","Sat "),MONTH(EM$1),"/",DAY(ES$1-1),")")))</f>
        <v>(Wed 12/31)</v>
      </c>
      <c r="ES2" s="50" t="str">
        <f>CONCATENATE(CHOOSE(WEEKDAY(DATE(YEAR(ES$1),MONTH(ES$1),DAY(ES$1)),1),"Sun ","Mon ","Tue ","Wed ","Thu ","Fri ","Sat "),MONTH(ES$1),"/",DAY(ES$1))</f>
        <v>Thu 1/1</v>
      </c>
      <c r="ET2" s="50">
        <f>IF(WEEKDAY(ES$1)=6,ES$1+3,IF(WEEKDAY(ES$1)=7,ES$1+2,IF(WEEKDAY(ES$1)=1,ES$1+1,IF(WEEKDAY(ES$1)=3,ES$1+6,IF(WEEKDAY(ES$1)=4,ES$1+5,IF(WEEKDAY(ES$1)=5,ES$1+4,IF(WEEKDAY(ES$1)=2,ES$1+7)))))))</f>
        <v>39818</v>
      </c>
      <c r="EU2" s="50">
        <f>DATE(YEAR(ET2),MONTH(ET2),DAY(ET2+7))</f>
        <v>39825</v>
      </c>
      <c r="EV2" s="50">
        <f>DATE(YEAR(EU2),MONTH(EU2),DAY(EU2+7))</f>
        <v>39832</v>
      </c>
      <c r="EW2" s="50">
        <f>IF(DATE(YEAR(EV2),MONTH(EV2),DAY(EV2+7))&lt;EV2,"",DATE(YEAR(EV2),MONTH(EV2),DAY(EV2+7)))</f>
        <v>39839</v>
      </c>
      <c r="EX2" s="50" t="str">
        <f>IF(EW2="","",IF(DATE(YEAR(EW2),MONTH(EW2),DAY(EW2+7))&lt;EW2,CONCATENATE("(",CHOOSE(WEEKDAY(EY$1-1,1),"Sun ","Mon ","Tue ","Wed ","Thu ","Fri ","Sat "),MONTH(ES$1),"/",DAY(EY$1-1),")"),CONCATENATE(MONTH(EW2),"/",DAY(EW2+7)," (",CHOOSE(WEEKDAY(EY$1-1,1),"Sun ","Mon ","Tue ","Wed ","Thu ","Fri ","Sat "),MONTH(ES$1),"/",DAY(EY$1-1),")")))</f>
        <v>(Sat 1/31)</v>
      </c>
      <c r="EY2" s="50" t="str">
        <f>CONCATENATE(CHOOSE(WEEKDAY(DATE(YEAR(EY$1),MONTH(EY$1),DAY(EY$1)),1),"Sun ","Mon ","Tue ","Wed ","Thu ","Fri ","Sat "),MONTH(EY$1),"/",DAY(EY$1))</f>
        <v>Sun 2/1</v>
      </c>
      <c r="EZ2" s="50">
        <f>IF(WEEKDAY(EY$1)=6,EY$1+3,IF(WEEKDAY(EY$1)=7,EY$1+2,IF(WEEKDAY(EY$1)=1,EY$1+1,IF(WEEKDAY(EY$1)=3,EY$1+6,IF(WEEKDAY(EY$1)=4,EY$1+5,IF(WEEKDAY(EY$1)=5,EY$1+4,IF(WEEKDAY(EY$1)=2,EY$1+7)))))))</f>
        <v>39846</v>
      </c>
      <c r="FA2" s="50">
        <f>DATE(YEAR(EZ2),MONTH(EZ2),DAY(EZ2+7))</f>
        <v>39853</v>
      </c>
      <c r="FB2" s="50">
        <f>DATE(YEAR(FA2),MONTH(FA2),DAY(FA2+7))</f>
        <v>39860</v>
      </c>
      <c r="FC2" s="50">
        <f>IF(DATE(YEAR(FB2),MONTH(FB2),DAY(FB2+7))&lt;FB2,"",DATE(YEAR(FB2),MONTH(FB2),DAY(FB2+7)))</f>
        <v>39867</v>
      </c>
      <c r="FD2" s="50" t="str">
        <f>IF(FC2="","",IF(DATE(YEAR(FC2),MONTH(FC2),DAY(FC2+7))&lt;FC2,CONCATENATE("(",CHOOSE(WEEKDAY(FE$1-1,1),"Sun ","Mon ","Tue ","Wed ","Thu ","Fri ","Sat "),MONTH(EY$1),"/",DAY(FE$1-1),")"),CONCATENATE(MONTH(FC2),"/",DAY(FC2+7)," (",CHOOSE(WEEKDAY(FE$1-1,1),"Sun ","Mon ","Tue ","Wed ","Thu ","Fri ","Sat "),MONTH(EY$1),"/",DAY(FE$1-1),")")))</f>
        <v>(Sat 2/28)</v>
      </c>
      <c r="FE2" s="50" t="str">
        <f>CONCATENATE(CHOOSE(WEEKDAY(DATE(YEAR(FE$1),MONTH(FE$1),DAY(FE$1)),1),"Sun ","Mon ","Tue ","Wed ","Thu ","Fri ","Sat "),MONTH(FE$1),"/",DAY(FE$1))</f>
        <v>Sun 3/1</v>
      </c>
      <c r="FF2" s="50">
        <f>IF(WEEKDAY(FE$1)=6,FE$1+3,IF(WEEKDAY(FE$1)=7,FE$1+2,IF(WEEKDAY(FE$1)=1,FE$1+1,IF(WEEKDAY(FE$1)=3,FE$1+6,IF(WEEKDAY(FE$1)=4,FE$1+5,IF(WEEKDAY(FE$1)=5,FE$1+4,IF(WEEKDAY(FE$1)=2,FE$1+7)))))))</f>
        <v>39874</v>
      </c>
      <c r="FG2" s="50">
        <f>DATE(YEAR(FF2),MONTH(FF2),DAY(FF2+7))</f>
        <v>39881</v>
      </c>
      <c r="FH2" s="50">
        <f>DATE(YEAR(FG2),MONTH(FG2),DAY(FG2+7))</f>
        <v>39888</v>
      </c>
      <c r="FI2" s="50">
        <f>IF(DATE(YEAR(FH2),MONTH(FH2),DAY(FH2+7))&lt;FH2,"",DATE(YEAR(FH2),MONTH(FH2),DAY(FH2+7)))</f>
        <v>39895</v>
      </c>
      <c r="FJ2" s="50" t="str">
        <f>IF(FI2="","",IF(DATE(YEAR(FI2),MONTH(FI2),DAY(FI2+7))&lt;FI2,CONCATENATE("(",CHOOSE(WEEKDAY(FK$1-1,1),"Sun ","Mon ","Tue ","Wed ","Thu ","Fri ","Sat "),MONTH(FE$1),"/",DAY(FK$1-1),")"),CONCATENATE(MONTH(FI2),"/",DAY(FI2+7)," (",CHOOSE(WEEKDAY(FK$1-1,1),"Sun ","Mon ","Tue ","Wed ","Thu ","Fri ","Sat "),MONTH(FE$1),"/",DAY(FK$1-1),")")))</f>
        <v>3/30 (Tue 3/31)</v>
      </c>
      <c r="FK2" s="50" t="str">
        <f>CONCATENATE(CHOOSE(WEEKDAY(DATE(YEAR(FK$1),MONTH(FK$1),DAY(FK$1)),1),"Sun ","Mon ","Tue ","Wed ","Thu ","Fri ","Sat "),MONTH(FK$1),"/",DAY(FK$1))</f>
        <v>Wed 4/1</v>
      </c>
      <c r="FL2" s="50">
        <f>IF(WEEKDAY(FK$1)=6,FK$1+3,IF(WEEKDAY(FK$1)=7,FK$1+2,IF(WEEKDAY(FK$1)=1,FK$1+1,IF(WEEKDAY(FK$1)=3,FK$1+6,IF(WEEKDAY(FK$1)=4,FK$1+5,IF(WEEKDAY(FK$1)=5,FK$1+4,IF(WEEKDAY(FK$1)=2,FK$1+7)))))))</f>
        <v>39909</v>
      </c>
      <c r="FM2" s="50">
        <f>DATE(YEAR(FL2),MONTH(FL2),DAY(FL2+7))</f>
        <v>39916</v>
      </c>
      <c r="FN2" s="50">
        <f>DATE(YEAR(FM2),MONTH(FM2),DAY(FM2+7))</f>
        <v>39923</v>
      </c>
      <c r="FO2" s="50">
        <f>IF(DATE(YEAR(FN2),MONTH(FN2),DAY(FN2+7))&lt;FN2,"",DATE(YEAR(FN2),MONTH(FN2),DAY(FN2+7)))</f>
        <v>39930</v>
      </c>
      <c r="FP2" s="50" t="str">
        <f>IF(FO2="","",IF(DATE(YEAR(FO2),MONTH(FO2),DAY(FO2+7))&lt;FO2,CONCATENATE("(",CHOOSE(WEEKDAY(FQ$1-1,1),"Sun ","Mon ","Tue ","Wed ","Thu ","Fri ","Sat "),MONTH(FK$1),"/",DAY(FQ$1-1),")"),CONCATENATE(MONTH(FO2),"/",DAY(FO2+7)," (",CHOOSE(WEEKDAY(FQ$1-1,1),"Sun ","Mon ","Tue ","Wed ","Thu ","Fri ","Sat "),MONTH(FK$1),"/",DAY(FQ$1-1),")")))</f>
        <v>(Thu 4/30)</v>
      </c>
      <c r="FQ2" s="50" t="str">
        <f>CONCATENATE(CHOOSE(WEEKDAY(DATE(YEAR(FQ$1),MONTH(FQ$1),DAY(FQ$1)),1),"Sun ","Mon ","Tue ","Wed ","Thu ","Fri ","Sat "),MONTH(FQ$1),"/",DAY(FQ$1))</f>
        <v>Fri 5/1</v>
      </c>
      <c r="FR2" s="50">
        <f>IF(WEEKDAY(FQ$1)=6,FQ$1+3,IF(WEEKDAY(FQ$1)=7,FQ$1+2,IF(WEEKDAY(FQ$1)=1,FQ$1+1,IF(WEEKDAY(FQ$1)=3,FQ$1+6,IF(WEEKDAY(FQ$1)=4,FQ$1+5,IF(WEEKDAY(FQ$1)=5,FQ$1+4,IF(WEEKDAY(FQ$1)=2,FQ$1+7)))))))</f>
        <v>39937</v>
      </c>
      <c r="FS2" s="50">
        <f>DATE(YEAR(FR2),MONTH(FR2),DAY(FR2+7))</f>
        <v>39944</v>
      </c>
      <c r="FT2" s="50">
        <f>DATE(YEAR(FS2),MONTH(FS2),DAY(FS2+7))</f>
        <v>39951</v>
      </c>
      <c r="FU2" s="50">
        <f>IF(DATE(YEAR(FT2),MONTH(FT2),DAY(FT2+7))&lt;FT2,"",DATE(YEAR(FT2),MONTH(FT2),DAY(FT2+7)))</f>
        <v>39958</v>
      </c>
      <c r="FV2" s="50" t="str">
        <f>IF(FU2="","",IF(DATE(YEAR(FU2),MONTH(FU2),DAY(FU2+7))&lt;FU2,CONCATENATE("(",CHOOSE(WEEKDAY(FW$1-1,1),"Sun ","Mon ","Tue ","Wed ","Thu ","Fri ","Sat "),MONTH(FQ$1),"/",DAY(FW$1-1),")"),CONCATENATE(MONTH(FU2),"/",DAY(FU2+7)," (",CHOOSE(WEEKDAY(FW$1-1,1),"Sun ","Mon ","Tue ","Wed ","Thu ","Fri ","Sat "),MONTH(FQ$1),"/",DAY(FW$1-1),")")))</f>
        <v>(Sun 5/31)</v>
      </c>
      <c r="FW2" s="50" t="str">
        <f>CONCATENATE(CHOOSE(WEEKDAY(DATE(YEAR(FW$1),MONTH(FW$1),DAY(FW$1)),1),"Sun ","Mon ","Tue ","Wed ","Thu ","Fri ","Sat "),MONTH(FW$1),"/",DAY(FW$1))</f>
        <v>Mon 6/1</v>
      </c>
      <c r="FX2" s="50">
        <f>IF(WEEKDAY(FW$1)=6,FW$1+3,IF(WEEKDAY(FW$1)=7,FW$1+2,IF(WEEKDAY(FW$1)=1,FW$1+1,IF(WEEKDAY(FW$1)=3,FW$1+6,IF(WEEKDAY(FW$1)=4,FW$1+5,IF(WEEKDAY(FW$1)=5,FW$1+4,IF(WEEKDAY(FW$1)=2,FW$1+7)))))))</f>
        <v>39972</v>
      </c>
      <c r="FY2" s="50">
        <f>DATE(YEAR(FX2),MONTH(FX2),DAY(FX2+7))</f>
        <v>39979</v>
      </c>
      <c r="FZ2" s="50">
        <f>DATE(YEAR(FY2),MONTH(FY2),DAY(FY2+7))</f>
        <v>39986</v>
      </c>
      <c r="GA2" s="50">
        <f>IF(DATE(YEAR(FZ2),MONTH(FZ2),DAY(FZ2+7))&lt;FZ2,"",DATE(YEAR(FZ2),MONTH(FZ2),DAY(FZ2+7)))</f>
        <v>39993</v>
      </c>
      <c r="GB2" s="50" t="str">
        <f>IF(GA2="","",IF(DATE(YEAR(GA2),MONTH(GA2),DAY(GA2+7))&lt;GA2,CONCATENATE("(",CHOOSE(WEEKDAY(GC$1-1,1),"Sun ","Mon ","Tue ","Wed ","Thu ","Fri ","Sat "),MONTH(FW$1),"/",DAY(GC$1-1),")"),CONCATENATE(MONTH(GA2),"/",DAY(GA2+7)," (",CHOOSE(WEEKDAY(GC$1-1,1),"Sun ","Mon ","Tue ","Wed ","Thu ","Fri ","Sat "),MONTH(FW$1),"/",DAY(GC$1-1),")")))</f>
        <v>(Tue 6/30)</v>
      </c>
      <c r="GC2" s="50" t="str">
        <f>CONCATENATE(CHOOSE(WEEKDAY(DATE(YEAR(GC$1),MONTH(GC$1),DAY(GC$1)),1),"Sun ","Mon ","Tue ","Wed ","Thu ","Fri ","Sat "),MONTH(GC$1),"/",DAY(GC$1))</f>
        <v>Wed 7/1</v>
      </c>
      <c r="GD2" s="50">
        <f>IF(WEEKDAY(GC$1)=6,GC$1+3,IF(WEEKDAY(GC$1)=7,GC$1+2,IF(WEEKDAY(GC$1)=1,GC$1+1,IF(WEEKDAY(GC$1)=3,GC$1+6,IF(WEEKDAY(GC$1)=4,GC$1+5,IF(WEEKDAY(GC$1)=5,GC$1+4,IF(WEEKDAY(GC$1)=2,GC$1+7)))))))</f>
        <v>40000</v>
      </c>
      <c r="GE2" s="50">
        <f>DATE(YEAR(GD2),MONTH(GD2),DAY(GD2+7))</f>
        <v>40007</v>
      </c>
      <c r="GF2" s="50">
        <f>DATE(YEAR(GE2),MONTH(GE2),DAY(GE2+7))</f>
        <v>40014</v>
      </c>
      <c r="GG2" s="50">
        <f>IF(DATE(YEAR(GF2),MONTH(GF2),DAY(GF2+7))&lt;GF2,"",DATE(YEAR(GF2),MONTH(GF2),DAY(GF2+7)))</f>
        <v>40021</v>
      </c>
      <c r="GH2" s="50" t="str">
        <f>IF(GG2="","",IF(DATE(YEAR(GG2),MONTH(GG2),DAY(GG2+7))&lt;GG2,CONCATENATE("(",CHOOSE(WEEKDAY(GI$1-1,1),"Sun ","Mon ","Tue ","Wed ","Thu ","Fri ","Sat "),MONTH(GC$1),"/",DAY(GI$1-1),")"),CONCATENATE(MONTH(GG2),"/",DAY(GG2+7)," (",CHOOSE(WEEKDAY(GI$1-1,1),"Sun ","Mon ","Tue ","Wed ","Thu ","Fri ","Sat "),MONTH(GC$1),"/",DAY(GI$1-1),")")))</f>
        <v>(Fri 7/31)</v>
      </c>
      <c r="GI2" s="50" t="str">
        <f>CONCATENATE(CHOOSE(WEEKDAY(DATE(YEAR(GI$1),MONTH(GI$1),DAY(GI$1)),1),"Sun ","Mon ","Tue ","Wed ","Thu ","Fri ","Sat "),MONTH(GI$1),"/",DAY(GI$1))</f>
        <v>Sat 8/1</v>
      </c>
      <c r="GJ2" s="50">
        <f>IF(WEEKDAY(GI$1)=6,GI$1+3,IF(WEEKDAY(GI$1)=7,GI$1+2,IF(WEEKDAY(GI$1)=1,GI$1+1,IF(WEEKDAY(GI$1)=3,GI$1+6,IF(WEEKDAY(GI$1)=4,GI$1+5,IF(WEEKDAY(GI$1)=5,GI$1+4,IF(WEEKDAY(GI$1)=2,GI$1+7)))))))</f>
        <v>40028</v>
      </c>
      <c r="GK2" s="50">
        <f>DATE(YEAR(GJ2),MONTH(GJ2),DAY(GJ2+7))</f>
        <v>40035</v>
      </c>
      <c r="GL2" s="50">
        <f>DATE(YEAR(GK2),MONTH(GK2),DAY(GK2+7))</f>
        <v>40042</v>
      </c>
      <c r="GM2" s="50">
        <f>IF(DATE(YEAR(GL2),MONTH(GL2),DAY(GL2+7))&lt;GL2,"",DATE(YEAR(GL2),MONTH(GL2),DAY(GL2+7)))</f>
        <v>40049</v>
      </c>
      <c r="GN2" s="50" t="str">
        <f>IF(GM2="","",IF(DATE(YEAR(GM2),MONTH(GM2),DAY(GM2+7))&lt;GM2,CONCATENATE("(",CHOOSE(WEEKDAY(GO$1-1,1),"Sun ","Mon ","Tue ","Wed ","Thu ","Fri ","Sat "),MONTH(GI$1),"/",DAY(GO$1-1),")"),CONCATENATE(MONTH(GM2),"/",DAY(GM2+7)," (",CHOOSE(WEEKDAY(GO$1-1,1),"Sun ","Mon ","Tue ","Wed ","Thu ","Fri ","Sat "),MONTH(GI$1),"/",DAY(GO$1-1),")")))</f>
        <v>8/31 (Mon 8/31)</v>
      </c>
      <c r="GO2" s="50" t="str">
        <f>CONCATENATE(CHOOSE(WEEKDAY(DATE(YEAR(GO$1),MONTH(GO$1),DAY(GO$1)),1),"Sun ","Mon ","Tue ","Wed ","Thu ","Fri ","Sat "),MONTH(GO$1),"/",DAY(GO$1))</f>
        <v>Tue 9/1</v>
      </c>
      <c r="GP2" s="50">
        <f>IF(WEEKDAY(GO$1)=6,GO$1+3,IF(WEEKDAY(GO$1)=7,GO$1+2,IF(WEEKDAY(GO$1)=1,GO$1+1,IF(WEEKDAY(GO$1)=3,GO$1+6,IF(WEEKDAY(GO$1)=4,GO$1+5,IF(WEEKDAY(GO$1)=5,GO$1+4,IF(WEEKDAY(GO$1)=2,GO$1+7)))))))</f>
        <v>40063</v>
      </c>
      <c r="GQ2" s="50">
        <f>DATE(YEAR(GP2),MONTH(GP2),DAY(GP2+7))</f>
        <v>40070</v>
      </c>
      <c r="GR2" s="50">
        <f>DATE(YEAR(GQ2),MONTH(GQ2),DAY(GQ2+7))</f>
        <v>40077</v>
      </c>
      <c r="GS2" s="50">
        <f>IF(DATE(YEAR(GR2),MONTH(GR2),DAY(GR2+7))&lt;GR2,"",DATE(YEAR(GR2),MONTH(GR2),DAY(GR2+7)))</f>
        <v>40084</v>
      </c>
      <c r="GT2" s="50" t="str">
        <f>IF(GS2="","",IF(DATE(YEAR(GS2),MONTH(GS2),DAY(GS2+7))&lt;GS2,CONCATENATE("(",CHOOSE(WEEKDAY(GU$1-1,1),"Sun ","Mon ","Tue ","Wed ","Thu ","Fri ","Sat "),MONTH(GO$1),"/",DAY(GU$1-1),")"),CONCATENATE(MONTH(GS2),"/",DAY(GS2+7)," (",CHOOSE(WEEKDAY(GU$1-1,1),"Sun ","Mon ","Tue ","Wed ","Thu ","Fri ","Sat "),MONTH(GO$1),"/",DAY(GU$1-1),")")))</f>
        <v>(Wed 9/30)</v>
      </c>
      <c r="GU2" s="50" t="str">
        <f>CONCATENATE(CHOOSE(WEEKDAY(DATE(YEAR(GU$1),MONTH(GU$1),DAY(GU$1)),1),"Sun ","Mon ","Tue ","Wed ","Thu ","Fri ","Sat "),MONTH(GU$1),"/",DAY(GU$1))</f>
        <v>Thu 10/1</v>
      </c>
      <c r="GV2" s="50">
        <f>IF(WEEKDAY(GU$1)=6,GU$1+3,IF(WEEKDAY(GU$1)=7,GU$1+2,IF(WEEKDAY(GU$1)=1,GU$1+1,IF(WEEKDAY(GU$1)=3,GU$1+6,IF(WEEKDAY(GU$1)=4,GU$1+5,IF(WEEKDAY(GU$1)=5,GU$1+4,IF(WEEKDAY(GU$1)=2,GU$1+7)))))))</f>
        <v>40091</v>
      </c>
      <c r="GW2" s="50">
        <f>DATE(YEAR(GV2),MONTH(GV2),DAY(GV2+7))</f>
        <v>40098</v>
      </c>
      <c r="GX2" s="50">
        <f>DATE(YEAR(GW2),MONTH(GW2),DAY(GW2+7))</f>
        <v>40105</v>
      </c>
      <c r="GY2" s="50">
        <f>IF(DATE(YEAR(GX2),MONTH(GX2),DAY(GX2+7))&lt;GX2,"",DATE(YEAR(GX2),MONTH(GX2),DAY(GX2+7)))</f>
        <v>40112</v>
      </c>
      <c r="GZ2" s="50" t="str">
        <f>IF(GY2="","",IF(DATE(YEAR(GY2),MONTH(GY2),DAY(GY2+7))&lt;GY2,CONCATENATE("(",CHOOSE(WEEKDAY(HA$1-1,1),"Sun ","Mon ","Tue ","Wed ","Thu ","Fri ","Sat "),MONTH(GU$1),"/",DAY(HA$1-1),")"),CONCATENATE(MONTH(GY2),"/",DAY(GY2+7)," (",CHOOSE(WEEKDAY(HA$1-1,1),"Sun ","Mon ","Tue ","Wed ","Thu ","Fri ","Sat "),MONTH(GU$1),"/",DAY(HA$1-1),")")))</f>
        <v>(Sat 10/31)</v>
      </c>
      <c r="HA2" s="50" t="str">
        <f>CONCATENATE(CHOOSE(WEEKDAY(DATE(YEAR(HA$1),MONTH(HA$1),DAY(HA$1)),1),"Sun ","Mon ","Tue ","Wed ","Thu ","Fri ","Sat "),MONTH(HA$1),"/",DAY(HA$1))</f>
        <v>Sun 11/1</v>
      </c>
      <c r="HB2" s="50">
        <f>IF(WEEKDAY(HA$1)=6,HA$1+3,IF(WEEKDAY(HA$1)=7,HA$1+2,IF(WEEKDAY(HA$1)=1,HA$1+1,IF(WEEKDAY(HA$1)=3,HA$1+6,IF(WEEKDAY(HA$1)=4,HA$1+5,IF(WEEKDAY(HA$1)=5,HA$1+4,IF(WEEKDAY(HA$1)=2,HA$1+7)))))))</f>
        <v>40119</v>
      </c>
      <c r="HC2" s="50">
        <f>DATE(YEAR(HB2),MONTH(HB2),DAY(HB2+7))</f>
        <v>40126</v>
      </c>
      <c r="HD2" s="50">
        <f>DATE(YEAR(HC2),MONTH(HC2),DAY(HC2+7))</f>
        <v>40133</v>
      </c>
      <c r="HE2" s="50">
        <f>IF(DATE(YEAR(HD2),MONTH(HD2),DAY(HD2+7))&lt;HD2,"",DATE(YEAR(HD2),MONTH(HD2),DAY(HD2+7)))</f>
        <v>40140</v>
      </c>
      <c r="HF2" s="50" t="str">
        <f>IF(HE2="","",IF(DATE(YEAR(HE2),MONTH(HE2),DAY(HE2+7))&lt;HE2,CONCATENATE("(",CHOOSE(WEEKDAY(HG$1-1,1),"Sun ","Mon ","Tue ","Wed ","Thu ","Fri ","Sat "),MONTH(HA$1),"/",DAY(HG$1-1),")"),CONCATENATE(MONTH(HE2),"/",DAY(HE2+7)," (",CHOOSE(WEEKDAY(HG$1-1,1),"Sun ","Mon ","Tue ","Wed ","Thu ","Fri ","Sat "),MONTH(HA$1),"/",DAY(HG$1-1),")")))</f>
        <v>11/30 (Mon 11/30)</v>
      </c>
      <c r="HG2" s="50" t="str">
        <f>CONCATENATE(CHOOSE(WEEKDAY(DATE(YEAR(HG$1),MONTH(HG$1),DAY(HG$1)),1),"Sun ","Mon ","Tue ","Wed ","Thu ","Fri ","Sat "),MONTH(HG$1),"/",DAY(HG$1))</f>
        <v>Tue 12/1</v>
      </c>
      <c r="HH2" s="50">
        <f>IF(WEEKDAY(HG$1)=6,HG$1+3,IF(WEEKDAY(HG$1)=7,HG$1+2,IF(WEEKDAY(HG$1)=1,HG$1+1,IF(WEEKDAY(HG$1)=3,HG$1+6,IF(WEEKDAY(HG$1)=4,HG$1+5,IF(WEEKDAY(HG$1)=5,HG$1+4,IF(WEEKDAY(HG$1)=2,HG$1+7)))))))</f>
        <v>40154</v>
      </c>
      <c r="HI2" s="50">
        <f>DATE(YEAR(HH2),MONTH(HH2),DAY(HH2+7))</f>
        <v>40161</v>
      </c>
      <c r="HJ2" s="50">
        <f>DATE(YEAR(HI2),MONTH(HI2),DAY(HI2+7))</f>
        <v>40168</v>
      </c>
      <c r="HK2" s="50">
        <f>IF(DATE(YEAR(HJ2),MONTH(HJ2),DAY(HJ2+7))&lt;HJ2,"",DATE(YEAR(HJ2),MONTH(HJ2),DAY(HJ2+7)))</f>
        <v>40175</v>
      </c>
      <c r="HL2" s="50" t="str">
        <f>IF(HK2="","",IF(DATE(YEAR(HK2),MONTH(HK2),DAY(HK2+7))&lt;HK2,CONCATENATE("(",CHOOSE(WEEKDAY(HM$1-1,1),"Sun ","Mon ","Tue ","Wed ","Thu ","Fri ","Sat "),MONTH(HG$1),"/",DAY(HM$1-1),")"),CONCATENATE(MONTH(HK2),"/",DAY(HK2+7)," (",CHOOSE(WEEKDAY(HM$1-1,1),"Sun ","Mon ","Tue ","Wed ","Thu ","Fri ","Sat "),MONTH(HG$1),"/",DAY(HM$1-1),")")))</f>
        <v>(Thu 12/31)</v>
      </c>
      <c r="HM2" s="50" t="str">
        <f>CONCATENATE(CHOOSE(WEEKDAY(DATE(YEAR(HM$1),MONTH(HM$1),DAY(HM$1)),1),"Sun ","Mon ","Tue ","Wed ","Thu ","Fri ","Sat "),MONTH(HM$1),"/",DAY(HM$1))</f>
        <v>Fri 1/1</v>
      </c>
      <c r="HN2" s="50">
        <f>IF(WEEKDAY(HM$1)=6,HM$1+3,IF(WEEKDAY(HM$1)=7,HM$1+2,IF(WEEKDAY(HM$1)=1,HM$1+1,IF(WEEKDAY(HM$1)=3,HM$1+6,IF(WEEKDAY(HM$1)=4,HM$1+5,IF(WEEKDAY(HM$1)=5,HM$1+4,IF(WEEKDAY(HM$1)=2,HM$1+7)))))))</f>
        <v>40182</v>
      </c>
      <c r="HO2" s="50">
        <f>DATE(YEAR(HN2),MONTH(HN2),DAY(HN2+7))</f>
        <v>40189</v>
      </c>
      <c r="HP2" s="50">
        <f>DATE(YEAR(HO2),MONTH(HO2),DAY(HO2+7))</f>
        <v>40196</v>
      </c>
      <c r="HQ2" s="50">
        <f>IF(DATE(YEAR(HP2),MONTH(HP2),DAY(HP2+7))&lt;HP2,"",DATE(YEAR(HP2),MONTH(HP2),DAY(HP2+7)))</f>
        <v>40203</v>
      </c>
      <c r="HR2" s="50" t="str">
        <f>IF(HQ2="","",IF(DATE(YEAR(HQ2),MONTH(HQ2),DAY(HQ2+7))&lt;HQ2,CONCATENATE("(",CHOOSE(WEEKDAY(HS$1-1,1),"Sun ","Mon ","Tue ","Wed ","Thu ","Fri ","Sat "),MONTH(HM$1),"/",DAY(HS$1-1),")"),CONCATENATE(MONTH(HQ2),"/",DAY(HQ2+7)," (",CHOOSE(WEEKDAY(HS$1-1,1),"Sun ","Mon ","Tue ","Wed ","Thu ","Fri ","Sat "),MONTH(HM$1),"/",DAY(HS$1-1),")")))</f>
        <v>(Sun 1/31)</v>
      </c>
      <c r="HS2" s="50" t="str">
        <f>CONCATENATE(CHOOSE(WEEKDAY(DATE(YEAR(HS$1),MONTH(HS$1),DAY(HS$1)),1),"Sun ","Mon ","Tue ","Wed ","Thu ","Fri ","Sat "),MONTH(HS$1),"/",DAY(HS$1))</f>
        <v>Mon 2/1</v>
      </c>
      <c r="HT2" s="50">
        <f>IF(WEEKDAY(HS$1)=6,HS$1+3,IF(WEEKDAY(HS$1)=7,HS$1+2,IF(WEEKDAY(HS$1)=1,HS$1+1,IF(WEEKDAY(HS$1)=3,HS$1+6,IF(WEEKDAY(HS$1)=4,HS$1+5,IF(WEEKDAY(HS$1)=5,HS$1+4,IF(WEEKDAY(HS$1)=2,HS$1+7)))))))</f>
        <v>40217</v>
      </c>
      <c r="HU2" s="50">
        <f>DATE(YEAR(HT2),MONTH(HT2),DAY(HT2+7))</f>
        <v>40224</v>
      </c>
      <c r="HV2" s="50">
        <f>DATE(YEAR(HU2),MONTH(HU2),DAY(HU2+7))</f>
        <v>40231</v>
      </c>
      <c r="HW2" s="50">
        <f>IF(DATE(YEAR(HV2),MONTH(HV2),DAY(HV2+7))&lt;HV2,"",DATE(YEAR(HV2),MONTH(HV2),DAY(HV2+7)))</f>
      </c>
      <c r="HX2" s="50">
        <f>IF(HW2="","",IF(DATE(YEAR(HW2),MONTH(HW2),DAY(HW2+7))&lt;HW2,CONCATENATE("(",CHOOSE(WEEKDAY(HY$1-1,1),"Sun ","Mon ","Tue ","Wed ","Thu ","Fri ","Sat "),MONTH(HS$1),"/",DAY(HY$1-1),")"),CONCATENATE(MONTH(HW2),"/",DAY(HW2+7)," (",CHOOSE(WEEKDAY(HY$1-1,1),"Sun ","Mon ","Tue ","Wed ","Thu ","Fri ","Sat "),MONTH(HS$1),"/",DAY(HY$1-1),")")))</f>
      </c>
      <c r="HY2" s="50" t="str">
        <f>CONCATENATE(CHOOSE(WEEKDAY(DATE(YEAR(HY$1),MONTH(HY$1),DAY(HY$1)),1),"Sun ","Mon ","Tue ","Wed ","Thu ","Fri ","Sat "),MONTH(HY$1),"/",DAY(HY$1))</f>
        <v>Mon 3/1</v>
      </c>
      <c r="HZ2" s="50">
        <f>IF(WEEKDAY(HY$1)=6,HY$1+3,IF(WEEKDAY(HY$1)=7,HY$1+2,IF(WEEKDAY(HY$1)=1,HY$1+1,IF(WEEKDAY(HY$1)=3,HY$1+6,IF(WEEKDAY(HY$1)=4,HY$1+5,IF(WEEKDAY(HY$1)=5,HY$1+4,IF(WEEKDAY(HY$1)=2,HY$1+7)))))))</f>
        <v>40245</v>
      </c>
      <c r="IA2" s="50">
        <f>DATE(YEAR(HZ2),MONTH(HZ2),DAY(HZ2+7))</f>
        <v>40252</v>
      </c>
      <c r="IB2" s="50">
        <f>DATE(YEAR(IA2),MONTH(IA2),DAY(IA2+7))</f>
        <v>40259</v>
      </c>
      <c r="IC2" s="50">
        <f>IF(DATE(YEAR(IB2),MONTH(IB2),DAY(IB2+7))&lt;IB2,"",DATE(YEAR(IB2),MONTH(IB2),DAY(IB2+7)))</f>
        <v>40266</v>
      </c>
      <c r="ID2" s="50" t="str">
        <f>IF(IC2="","",IF(DATE(YEAR(IC2),MONTH(IC2),DAY(IC2+7))&lt;IC2,CONCATENATE("(",CHOOSE(WEEKDAY(IE$1-1,1),"Sun ","Mon ","Tue ","Wed ","Thu ","Fri ","Sat "),MONTH(HY$1),"/",DAY(IE$1-1),")"),CONCATENATE(MONTH(IC2),"/",DAY(IC2+7)," (",CHOOSE(WEEKDAY(IE$1-1,1),"Sun ","Mon ","Tue ","Wed ","Thu ","Fri ","Sat "),MONTH(HY$1),"/",DAY(IE$1-1),")")))</f>
        <v>(Wed 3/31)</v>
      </c>
      <c r="IE2" s="50" t="str">
        <f>CONCATENATE(CHOOSE(WEEKDAY(DATE(YEAR(IE$1),MONTH(IE$1),DAY(IE$1)),1),"Sun ","Mon ","Tue ","Wed ","Thu ","Fri ","Sat "),MONTH(IE$1),"/",DAY(IE$1))</f>
        <v>Thu 4/1</v>
      </c>
      <c r="IF2" s="50">
        <f>IF(WEEKDAY(IE$1)=6,IE$1+3,IF(WEEKDAY(IE$1)=7,IE$1+2,IF(WEEKDAY(IE$1)=1,IE$1+1,IF(WEEKDAY(IE$1)=3,IE$1+6,IF(WEEKDAY(IE$1)=4,IE$1+5,IF(WEEKDAY(IE$1)=5,IE$1+4,IF(WEEKDAY(IE$1)=2,IE$1+7)))))))</f>
        <v>40273</v>
      </c>
      <c r="IG2" s="50">
        <f>DATE(YEAR(IF2),MONTH(IF2),DAY(IF2+7))</f>
        <v>40280</v>
      </c>
      <c r="IH2" s="50">
        <f>DATE(YEAR(IG2),MONTH(IG2),DAY(IG2+7))</f>
        <v>40287</v>
      </c>
      <c r="II2" s="50">
        <f>IF(DATE(YEAR(IH2),MONTH(IH2),DAY(IH2+7))&lt;IH2,"",DATE(YEAR(IH2),MONTH(IH2),DAY(IH2+7)))</f>
        <v>40294</v>
      </c>
      <c r="IJ2" s="50" t="str">
        <f>IF(II2="","",IF(DATE(YEAR(II2),MONTH(II2),DAY(II2+7))&lt;II2,CONCATENATE("(",CHOOSE(WEEKDAY(IK$1-1,1),"Sun ","Mon ","Tue ","Wed ","Thu ","Fri ","Sat "),MONTH(IE$1),"/",DAY(IK$1-1),")"),CONCATENATE(MONTH(II2),"/",DAY(II2+7)," (",CHOOSE(WEEKDAY(IK$1-1,1),"Sun ","Mon ","Tue ","Wed ","Thu ","Fri ","Sat "),MONTH(IE$1),"/",DAY(IK$1-1),")")))</f>
        <v>(Fri 4/30)</v>
      </c>
      <c r="IK2" s="50" t="str">
        <f>CONCATENATE(CHOOSE(WEEKDAY(DATE(YEAR(IK$1),MONTH(IK$1),DAY(IK$1)),1),"Sun ","Mon ","Tue ","Wed ","Thu ","Fri ","Sat "),MONTH(IK$1),"/",DAY(IK$1))</f>
        <v>Sat 5/1</v>
      </c>
      <c r="IL2" s="50">
        <f>IF(WEEKDAY(IK$1)=6,IK$1+3,IF(WEEKDAY(IK$1)=7,IK$1+2,IF(WEEKDAY(IK$1)=1,IK$1+1,IF(WEEKDAY(IK$1)=3,IK$1+6,IF(WEEKDAY(IK$1)=4,IK$1+5,IF(WEEKDAY(IK$1)=5,IK$1+4,IF(WEEKDAY(IK$1)=2,IK$1+7)))))))</f>
        <v>40301</v>
      </c>
      <c r="IM2" s="50">
        <f>DATE(YEAR(IL2),MONTH(IL2),DAY(IL2+7))</f>
        <v>40308</v>
      </c>
      <c r="IN2" s="50">
        <f>DATE(YEAR(IM2),MONTH(IM2),DAY(IM2+7))</f>
        <v>40315</v>
      </c>
      <c r="IO2" s="50">
        <f>IF(DATE(YEAR(IN2),MONTH(IN2),DAY(IN2+7))&lt;IN2,"",DATE(YEAR(IN2),MONTH(IN2),DAY(IN2+7)))</f>
        <v>40322</v>
      </c>
      <c r="IP2" s="50" t="str">
        <f>IF(IO2="","",IF(DATE(YEAR(IO2),MONTH(IO2),DAY(IO2+7))&lt;IO2,CONCATENATE("(",CHOOSE(WEEKDAY(IQ$1-1,1),"Sun ","Mon ","Tue ","Wed ","Thu ","Fri ","Sat "),MONTH(IK$1),"/",DAY(IQ$1-1),")"),CONCATENATE(MONTH(IO2),"/",DAY(IO2+7)," (",CHOOSE(WEEKDAY(IQ$1-1,1),"Sun ","Mon ","Tue ","Wed ","Thu ","Fri ","Sat "),MONTH(IK$1),"/",DAY(IQ$1-1),")")))</f>
        <v>5/31 (Mon 5/31)</v>
      </c>
      <c r="IQ2" s="50" t="str">
        <f>CONCATENATE(CHOOSE(WEEKDAY(DATE(YEAR(IQ$1),MONTH(IQ$1),DAY(IQ$1)),1),"Sun ","Mon ","Tue ","Wed ","Thu ","Fri ","Sat "),MONTH(IQ$1),"/",DAY(IQ$1))</f>
        <v>Tue 6/1</v>
      </c>
      <c r="IR2" s="50">
        <f>IF(WEEKDAY(IQ$1)=6,IQ$1+3,IF(WEEKDAY(IQ$1)=7,IQ$1+2,IF(WEEKDAY(IQ$1)=1,IQ$1+1,IF(WEEKDAY(IQ$1)=3,IQ$1+6,IF(WEEKDAY(IQ$1)=4,IQ$1+5,IF(WEEKDAY(IQ$1)=5,IQ$1+4,IF(WEEKDAY(IQ$1)=2,IQ$1+7)))))))</f>
        <v>40336</v>
      </c>
      <c r="IS2" s="50">
        <f>DATE(YEAR(IR2),MONTH(IR2),DAY(IR2+7))</f>
        <v>40343</v>
      </c>
      <c r="IT2" s="50">
        <f>DATE(YEAR(IS2),MONTH(IS2),DAY(IS2+7))</f>
        <v>40350</v>
      </c>
      <c r="IU2" s="50">
        <f>IF(DATE(YEAR(IT2),MONTH(IT2),DAY(IT2+7))&lt;IT2,"",DATE(YEAR(IT2),MONTH(IT2),DAY(IT2+7)))</f>
        <v>40357</v>
      </c>
      <c r="IV2" s="50" t="e">
        <f>IF(IU2="","",IF(DATE(YEAR(IU2),MONTH(IU2),DAY(IU2+7))&lt;IU2,CONCATENATE("(",CHOOSE(WEEKDAY(#REF!-1,1),"Sun ","Mon ","Tue ","Wed ","Thu ","Fri ","Sat "),MONTH(IQ$1),"/",DAY(#REF!-1),")"),CONCATENATE(MONTH(IU2),"/",DAY(IU2+7)," (",CHOOSE(WEEKDAY(#REF!-1,1),"Sun ","Mon ","Tue ","Wed ","Thu ","Fri ","Sat "),MONTH(IQ$1),"/",DAY(#REF!-1),")")))</f>
        <v>#REF!</v>
      </c>
    </row>
    <row r="3" spans="1:256" s="64" customFormat="1" ht="4.5" customHeight="1">
      <c r="A3" s="60"/>
      <c r="B3" s="61"/>
      <c r="C3" s="61"/>
      <c r="D3" s="156"/>
      <c r="E3" s="62">
        <f>DATE(YEAR(E$1),MONTH(E$1),DAY(E$1))</f>
        <v>39083</v>
      </c>
      <c r="F3" s="63">
        <f>IF(WEEKDAY(E$1)=6,E$1+3,IF(WEEKDAY(E$1)=7,E$1+2,IF(WEEKDAY(E$1)=1,E$1+1,IF(WEEKDAY(E$1)=3,E$1+6,IF(WEEKDAY(E$1)=4,E$1+5,IF(WEEKDAY(E$1)=5,E$1+4,IF(WEEKDAY(E$1)=2,E$1+7)))))))</f>
        <v>39090</v>
      </c>
      <c r="G3" s="63">
        <f>DATE(YEAR(F3),MONTH(F3),DAY(F3+7))</f>
        <v>39097</v>
      </c>
      <c r="H3" s="63">
        <f>DATE(YEAR(G3),MONTH(G3),DAY(G3+7))</f>
        <v>39104</v>
      </c>
      <c r="I3" s="63">
        <f>IF(DATE(YEAR(H3),MONTH(H3),DAY(H3+7))&lt;H3,"",DATE(YEAR(H3),MONTH(H3),DAY(H3+7)))</f>
        <v>39111</v>
      </c>
      <c r="J3" s="63">
        <f>IF(I3="","",IF(DATE(YEAR(I3),MONTH(I3),DAY(I3+7))&lt;I3,"",DATE(YEAR(I3),MONTH(I3),DAY(I3+7))))</f>
      </c>
      <c r="K3" s="63">
        <f>DATE(YEAR(K$1),MONTH(K$1),DAY(K$1))</f>
        <v>39114</v>
      </c>
      <c r="L3" s="63">
        <f>IF(WEEKDAY(K$1)=6,K$1+3,IF(WEEKDAY(K$1)=7,K$1+2,IF(WEEKDAY(K$1)=1,K$1+1,IF(WEEKDAY(K$1)=3,K$1+6,IF(WEEKDAY(K$1)=4,K$1+5,IF(WEEKDAY(K$1)=5,K$1+4,IF(WEEKDAY(K$1)=2,K$1+7)))))))</f>
        <v>39118</v>
      </c>
      <c r="M3" s="63">
        <f>DATE(YEAR(L3),MONTH(L3),DAY(L3+7))</f>
        <v>39125</v>
      </c>
      <c r="N3" s="63">
        <f>DATE(YEAR(M3),MONTH(M3),DAY(M3+7))</f>
        <v>39132</v>
      </c>
      <c r="O3" s="63">
        <f>IF(DATE(YEAR(N3),MONTH(N3),DAY(N3+7))&lt;N3,"",DATE(YEAR(N3),MONTH(N3),DAY(N3+7)))</f>
        <v>39139</v>
      </c>
      <c r="P3" s="63">
        <f>IF(O3="","",IF(DATE(YEAR(O3),MONTH(O3),DAY(O3+7))&lt;O3,"",DATE(YEAR(O3),MONTH(O3),DAY(O3+7))))</f>
      </c>
      <c r="Q3" s="63">
        <f>DATE(YEAR(Q$1),MONTH(Q$1),DAY(Q$1))</f>
        <v>39142</v>
      </c>
      <c r="R3" s="63">
        <f>IF(WEEKDAY(Q$1)=6,Q$1+3,IF(WEEKDAY(Q$1)=7,Q$1+2,IF(WEEKDAY(Q$1)=1,Q$1+1,IF(WEEKDAY(Q$1)=3,Q$1+6,IF(WEEKDAY(Q$1)=4,Q$1+5,IF(WEEKDAY(Q$1)=5,Q$1+4,IF(WEEKDAY(Q$1)=2,Q$1+7)))))))</f>
        <v>39146</v>
      </c>
      <c r="S3" s="63">
        <f>DATE(YEAR(R3),MONTH(R3),DAY(R3+7))</f>
        <v>39153</v>
      </c>
      <c r="T3" s="63">
        <f>DATE(YEAR(S3),MONTH(S3),DAY(S3+7))</f>
        <v>39160</v>
      </c>
      <c r="U3" s="63">
        <f>IF(DATE(YEAR(T3),MONTH(T3),DAY(T3+7))&lt;T3,"",DATE(YEAR(T3),MONTH(T3),DAY(T3+7)))</f>
        <v>39167</v>
      </c>
      <c r="V3" s="63">
        <f>IF(U3="","",IF(DATE(YEAR(U3),MONTH(U3),DAY(U3+7))&lt;U3,"",DATE(YEAR(U3),MONTH(U3),DAY(U3+7))))</f>
      </c>
      <c r="W3" s="63">
        <f>DATE(YEAR(W$1),MONTH(W$1),DAY(W$1))</f>
        <v>39173</v>
      </c>
      <c r="X3" s="63">
        <f>IF(WEEKDAY(W$1)=6,W$1+3,IF(WEEKDAY(W$1)=7,W$1+2,IF(WEEKDAY(W$1)=1,W$1+1,IF(WEEKDAY(W$1)=3,W$1+6,IF(WEEKDAY(W$1)=4,W$1+5,IF(WEEKDAY(W$1)=5,W$1+4,IF(WEEKDAY(W$1)=2,W$1+7)))))))</f>
        <v>39174</v>
      </c>
      <c r="Y3" s="63">
        <f>DATE(YEAR(X3),MONTH(X3),DAY(X3+7))</f>
        <v>39181</v>
      </c>
      <c r="Z3" s="63">
        <f>DATE(YEAR(Y3),MONTH(Y3),DAY(Y3+7))</f>
        <v>39188</v>
      </c>
      <c r="AA3" s="63">
        <f>IF(DATE(YEAR(Z3),MONTH(Z3),DAY(Z3+7))&lt;Z3,"",DATE(YEAR(Z3),MONTH(Z3),DAY(Z3+7)))</f>
        <v>39195</v>
      </c>
      <c r="AB3" s="63">
        <f>IF(AA3="","",IF(DATE(YEAR(AA3),MONTH(AA3),DAY(AA3+7))&lt;AA3,"",DATE(YEAR(AA3),MONTH(AA3),DAY(AA3+7))))</f>
        <v>39202</v>
      </c>
      <c r="AC3" s="63">
        <f>DATE(YEAR(AC$1),MONTH(AC$1),DAY(AC$1))</f>
        <v>39203</v>
      </c>
      <c r="AD3" s="63">
        <f>IF(WEEKDAY(AC$1)=6,AC$1+3,IF(WEEKDAY(AC$1)=7,AC$1+2,IF(WEEKDAY(AC$1)=1,AC$1+1,IF(WEEKDAY(AC$1)=3,AC$1+6,IF(WEEKDAY(AC$1)=4,AC$1+5,IF(WEEKDAY(AC$1)=5,AC$1+4,IF(WEEKDAY(AC$1)=2,AC$1+7)))))))</f>
        <v>39209</v>
      </c>
      <c r="AE3" s="63">
        <f>DATE(YEAR(AD3),MONTH(AD3),DAY(AD3+7))</f>
        <v>39216</v>
      </c>
      <c r="AF3" s="63">
        <f>DATE(YEAR(AE3),MONTH(AE3),DAY(AE3+7))</f>
        <v>39223</v>
      </c>
      <c r="AG3" s="63">
        <f>IF(DATE(YEAR(AF3),MONTH(AF3),DAY(AF3+7))&lt;AF3,"",DATE(YEAR(AF3),MONTH(AF3),DAY(AF3+7)))</f>
        <v>39230</v>
      </c>
      <c r="AH3" s="63">
        <f>IF(AG3="","",IF(DATE(YEAR(AG3),MONTH(AG3),DAY(AG3+7))&lt;AG3,"",DATE(YEAR(AG3),MONTH(AG3),DAY(AG3+7))))</f>
      </c>
      <c r="AI3" s="63">
        <f>DATE(YEAR(AI$1),MONTH(AI$1),DAY(AI$1))</f>
        <v>39234</v>
      </c>
      <c r="AJ3" s="63">
        <f>IF(WEEKDAY(AI$1)=6,AI$1+3,IF(WEEKDAY(AI$1)=7,AI$1+2,IF(WEEKDAY(AI$1)=1,AI$1+1,IF(WEEKDAY(AI$1)=3,AI$1+6,IF(WEEKDAY(AI$1)=4,AI$1+5,IF(WEEKDAY(AI$1)=5,AI$1+4,IF(WEEKDAY(AI$1)=2,AI$1+7)))))))</f>
        <v>39237</v>
      </c>
      <c r="AK3" s="63">
        <f>DATE(YEAR(AJ3),MONTH(AJ3),DAY(AJ3+7))</f>
        <v>39244</v>
      </c>
      <c r="AL3" s="63">
        <f>DATE(YEAR(AK3),MONTH(AK3),DAY(AK3+7))</f>
        <v>39251</v>
      </c>
      <c r="AM3" s="63">
        <f>IF(DATE(YEAR(AL3),MONTH(AL3),DAY(AL3+7))&lt;AL3,"",DATE(YEAR(AL3),MONTH(AL3),DAY(AL3+7)))</f>
        <v>39258</v>
      </c>
      <c r="AN3" s="63">
        <f>IF(AM3="","",IF(DATE(YEAR(AM3),MONTH(AM3),DAY(AM3+7))&lt;AM3,"",DATE(YEAR(AM3),MONTH(AM3),DAY(AM3+7))))</f>
      </c>
      <c r="AO3" s="63">
        <f>DATE(YEAR(AO$1),MONTH(AO$1),DAY(AO$1))</f>
        <v>39264</v>
      </c>
      <c r="AP3" s="63">
        <f>IF(WEEKDAY(AO$1)=6,AO$1+3,IF(WEEKDAY(AO$1)=7,AO$1+2,IF(WEEKDAY(AO$1)=1,AO$1+1,IF(WEEKDAY(AO$1)=3,AO$1+6,IF(WEEKDAY(AO$1)=4,AO$1+5,IF(WEEKDAY(AO$1)=5,AO$1+4,IF(WEEKDAY(AO$1)=2,AO$1+7)))))))</f>
        <v>39265</v>
      </c>
      <c r="AQ3" s="63">
        <f>DATE(YEAR(AP3),MONTH(AP3),DAY(AP3+7))</f>
        <v>39272</v>
      </c>
      <c r="AR3" s="63">
        <f>DATE(YEAR(AQ3),MONTH(AQ3),DAY(AQ3+7))</f>
        <v>39279</v>
      </c>
      <c r="AS3" s="63">
        <f>IF(DATE(YEAR(AR3),MONTH(AR3),DAY(AR3+7))&lt;AR3,"",DATE(YEAR(AR3),MONTH(AR3),DAY(AR3+7)))</f>
        <v>39286</v>
      </c>
      <c r="AT3" s="63">
        <f>IF(AS3="","",IF(DATE(YEAR(AS3),MONTH(AS3),DAY(AS3+7))&lt;AS3,"",DATE(YEAR(AS3),MONTH(AS3),DAY(AS3+7))))</f>
        <v>39293</v>
      </c>
      <c r="AU3" s="63">
        <f>DATE(YEAR(AU$1),MONTH(AU$1),DAY(AU$1))</f>
        <v>39295</v>
      </c>
      <c r="AV3" s="63">
        <f>IF(WEEKDAY(AU$1)=6,AU$1+3,IF(WEEKDAY(AU$1)=7,AU$1+2,IF(WEEKDAY(AU$1)=1,AU$1+1,IF(WEEKDAY(AU$1)=3,AU$1+6,IF(WEEKDAY(AU$1)=4,AU$1+5,IF(WEEKDAY(AU$1)=5,AU$1+4,IF(WEEKDAY(AU$1)=2,AU$1+7)))))))</f>
        <v>39300</v>
      </c>
      <c r="AW3" s="63">
        <f>DATE(YEAR(AV3),MONTH(AV3),DAY(AV3+7))</f>
        <v>39307</v>
      </c>
      <c r="AX3" s="63">
        <f>DATE(YEAR(AW3),MONTH(AW3),DAY(AW3+7))</f>
        <v>39314</v>
      </c>
      <c r="AY3" s="63">
        <f>IF(DATE(YEAR(AX3),MONTH(AX3),DAY(AX3+7))&lt;AX3,"",DATE(YEAR(AX3),MONTH(AX3),DAY(AX3+7)))</f>
        <v>39321</v>
      </c>
      <c r="AZ3" s="63">
        <f>IF(AY3="","",IF(DATE(YEAR(AY3),MONTH(AY3),DAY(AY3+7))&lt;AY3,"",DATE(YEAR(AY3),MONTH(AY3),DAY(AY3+7))))</f>
      </c>
      <c r="BA3" s="63">
        <f>DATE(YEAR(BA$1),MONTH(BA$1),DAY(BA$1))</f>
        <v>39326</v>
      </c>
      <c r="BB3" s="63">
        <f>IF(WEEKDAY(BA$1)=6,BA$1+3,IF(WEEKDAY(BA$1)=7,BA$1+2,IF(WEEKDAY(BA$1)=1,BA$1+1,IF(WEEKDAY(BA$1)=3,BA$1+6,IF(WEEKDAY(BA$1)=4,BA$1+5,IF(WEEKDAY(BA$1)=5,BA$1+4,IF(WEEKDAY(BA$1)=2,BA$1+7)))))))</f>
        <v>39328</v>
      </c>
      <c r="BC3" s="63">
        <f>DATE(YEAR(BB3),MONTH(BB3),DAY(BB3+7))</f>
        <v>39335</v>
      </c>
      <c r="BD3" s="63">
        <f>DATE(YEAR(BC3),MONTH(BC3),DAY(BC3+7))</f>
        <v>39342</v>
      </c>
      <c r="BE3" s="63">
        <f>IF(DATE(YEAR(BD3),MONTH(BD3),DAY(BD3+7))&lt;BD3,"",DATE(YEAR(BD3),MONTH(BD3),DAY(BD3+7)))</f>
        <v>39349</v>
      </c>
      <c r="BF3" s="63">
        <f>IF(BE3="","",IF(DATE(YEAR(BE3),MONTH(BE3),DAY(BE3+7))&lt;BE3,"",DATE(YEAR(BE3),MONTH(BE3),DAY(BE3+7))))</f>
      </c>
      <c r="BG3" s="63">
        <f>DATE(YEAR(BG$1),MONTH(BG$1),DAY(BG$1))</f>
        <v>39356</v>
      </c>
      <c r="BH3" s="63">
        <f>IF(WEEKDAY(BG$1)=6,BG$1+3,IF(WEEKDAY(BG$1)=7,BG$1+2,IF(WEEKDAY(BG$1)=1,BG$1+1,IF(WEEKDAY(BG$1)=3,BG$1+6,IF(WEEKDAY(BG$1)=4,BG$1+5,IF(WEEKDAY(BG$1)=5,BG$1+4,IF(WEEKDAY(BG$1)=2,BG$1+7)))))))</f>
        <v>39363</v>
      </c>
      <c r="BI3" s="63">
        <f>DATE(YEAR(BH3),MONTH(BH3),DAY(BH3+7))</f>
        <v>39370</v>
      </c>
      <c r="BJ3" s="63">
        <f>DATE(YEAR(BI3),MONTH(BI3),DAY(BI3+7))</f>
        <v>39377</v>
      </c>
      <c r="BK3" s="63">
        <f>IF(DATE(YEAR(BJ3),MONTH(BJ3),DAY(BJ3+7))&lt;BJ3,"",DATE(YEAR(BJ3),MONTH(BJ3),DAY(BJ3+7)))</f>
        <v>39384</v>
      </c>
      <c r="BL3" s="63">
        <f>IF(BK3="","",IF(DATE(YEAR(BK3),MONTH(BK3),DAY(BK3+7))&lt;BK3,"",DATE(YEAR(BK3),MONTH(BK3),DAY(BK3+7))))</f>
      </c>
      <c r="BM3" s="63">
        <f>DATE(YEAR(BM$1),MONTH(BM$1),DAY(BM$1))</f>
        <v>39387</v>
      </c>
      <c r="BN3" s="63">
        <f>IF(WEEKDAY(BM$1)=6,BM$1+3,IF(WEEKDAY(BM$1)=7,BM$1+2,IF(WEEKDAY(BM$1)=1,BM$1+1,IF(WEEKDAY(BM$1)=3,BM$1+6,IF(WEEKDAY(BM$1)=4,BM$1+5,IF(WEEKDAY(BM$1)=5,BM$1+4,IF(WEEKDAY(BM$1)=2,BM$1+7)))))))</f>
        <v>39391</v>
      </c>
      <c r="BO3" s="63">
        <f>DATE(YEAR(BN3),MONTH(BN3),DAY(BN3+7))</f>
        <v>39398</v>
      </c>
      <c r="BP3" s="63">
        <f>DATE(YEAR(BO3),MONTH(BO3),DAY(BO3+7))</f>
        <v>39405</v>
      </c>
      <c r="BQ3" s="63">
        <f>IF(DATE(YEAR(BP3),MONTH(BP3),DAY(BP3+7))&lt;BP3,"",DATE(YEAR(BP3),MONTH(BP3),DAY(BP3+7)))</f>
        <v>39412</v>
      </c>
      <c r="BR3" s="63">
        <f>IF(BQ3="","",IF(DATE(YEAR(BQ3),MONTH(BQ3),DAY(BQ3+7))&lt;BQ3,"",DATE(YEAR(BQ3),MONTH(BQ3),DAY(BQ3+7))))</f>
      </c>
      <c r="BS3" s="63">
        <f>DATE(YEAR(BS$1),MONTH(BS$1),DAY(BS$1))</f>
        <v>39417</v>
      </c>
      <c r="BT3" s="63">
        <f>IF(WEEKDAY(BS$1)=6,BS$1+3,IF(WEEKDAY(BS$1)=7,BS$1+2,IF(WEEKDAY(BS$1)=1,BS$1+1,IF(WEEKDAY(BS$1)=3,BS$1+6,IF(WEEKDAY(BS$1)=4,BS$1+5,IF(WEEKDAY(BS$1)=5,BS$1+4,IF(WEEKDAY(BS$1)=2,BS$1+7)))))))</f>
        <v>39419</v>
      </c>
      <c r="BU3" s="63">
        <f>DATE(YEAR(BT3),MONTH(BT3),DAY(BT3+7))</f>
        <v>39426</v>
      </c>
      <c r="BV3" s="63">
        <f>DATE(YEAR(BU3),MONTH(BU3),DAY(BU3+7))</f>
        <v>39433</v>
      </c>
      <c r="BW3" s="63">
        <f>IF(DATE(YEAR(BV3),MONTH(BV3),DAY(BV3+7))&lt;BV3,"",DATE(YEAR(BV3),MONTH(BV3),DAY(BV3+7)))</f>
        <v>39440</v>
      </c>
      <c r="BX3" s="63">
        <f>IF(BW3="","",IF(DATE(YEAR(BW3),MONTH(BW3),DAY(BW3+7))&lt;BW3,"",DATE(YEAR(BW3),MONTH(BW3),DAY(BW3+7))))</f>
        <v>39447</v>
      </c>
      <c r="BY3" s="63">
        <f>DATE(YEAR(BY$1),MONTH(BY$1),DAY(BY$1))</f>
        <v>39448</v>
      </c>
      <c r="BZ3" s="63">
        <f>IF(WEEKDAY(BY$1)=6,BY$1+3,IF(WEEKDAY(BY$1)=7,BY$1+2,IF(WEEKDAY(BY$1)=1,BY$1+1,IF(WEEKDAY(BY$1)=3,BY$1+6,IF(WEEKDAY(BY$1)=4,BY$1+5,IF(WEEKDAY(BY$1)=5,BY$1+4,IF(WEEKDAY(BY$1)=2,BY$1+7)))))))</f>
        <v>39454</v>
      </c>
      <c r="CA3" s="63">
        <f>DATE(YEAR(BZ3),MONTH(BZ3),DAY(BZ3+7))</f>
        <v>39461</v>
      </c>
      <c r="CB3" s="63">
        <f>DATE(YEAR(CA3),MONTH(CA3),DAY(CA3+7))</f>
        <v>39468</v>
      </c>
      <c r="CC3" s="63">
        <f>IF(DATE(YEAR(CB3),MONTH(CB3),DAY(CB3+7))&lt;CB3,"",DATE(YEAR(CB3),MONTH(CB3),DAY(CB3+7)))</f>
        <v>39475</v>
      </c>
      <c r="CD3" s="63">
        <f>IF(CC3="","",IF(DATE(YEAR(CC3),MONTH(CC3),DAY(CC3+7))&lt;CC3,"",DATE(YEAR(CC3),MONTH(CC3),DAY(CC3+7))))</f>
      </c>
      <c r="CE3" s="63">
        <f>DATE(YEAR(CE$1),MONTH(CE$1),DAY(CE$1))</f>
        <v>39479</v>
      </c>
      <c r="CF3" s="63">
        <f>IF(WEEKDAY(CE$1)=6,CE$1+3,IF(WEEKDAY(CE$1)=7,CE$1+2,IF(WEEKDAY(CE$1)=1,CE$1+1,IF(WEEKDAY(CE$1)=3,CE$1+6,IF(WEEKDAY(CE$1)=4,CE$1+5,IF(WEEKDAY(CE$1)=5,CE$1+4,IF(WEEKDAY(CE$1)=2,CE$1+7)))))))</f>
        <v>39482</v>
      </c>
      <c r="CG3" s="63">
        <f>DATE(YEAR(CF3),MONTH(CF3),DAY(CF3+7))</f>
        <v>39489</v>
      </c>
      <c r="CH3" s="63">
        <f>DATE(YEAR(CG3),MONTH(CG3),DAY(CG3+7))</f>
        <v>39496</v>
      </c>
      <c r="CI3" s="63">
        <f>IF(DATE(YEAR(CH3),MONTH(CH3),DAY(CH3+7))&lt;CH3,"",DATE(YEAR(CH3),MONTH(CH3),DAY(CH3+7)))</f>
        <v>39503</v>
      </c>
      <c r="CJ3" s="63">
        <f>IF(CI3="","",IF(DATE(YEAR(CI3),MONTH(CI3),DAY(CI3+7))&lt;CI3,"",DATE(YEAR(CI3),MONTH(CI3),DAY(CI3+7))))</f>
      </c>
      <c r="CK3" s="63">
        <f>DATE(YEAR(CK$1),MONTH(CK$1),DAY(CK$1))</f>
        <v>39508</v>
      </c>
      <c r="CL3" s="63">
        <f>IF(WEEKDAY(CK$1)=6,CK$1+3,IF(WEEKDAY(CK$1)=7,CK$1+2,IF(WEEKDAY(CK$1)=1,CK$1+1,IF(WEEKDAY(CK$1)=3,CK$1+6,IF(WEEKDAY(CK$1)=4,CK$1+5,IF(WEEKDAY(CK$1)=5,CK$1+4,IF(WEEKDAY(CK$1)=2,CK$1+7)))))))</f>
        <v>39510</v>
      </c>
      <c r="CM3" s="63">
        <f>DATE(YEAR(CL3),MONTH(CL3),DAY(CL3+7))</f>
        <v>39517</v>
      </c>
      <c r="CN3" s="63">
        <f>DATE(YEAR(CM3),MONTH(CM3),DAY(CM3+7))</f>
        <v>39524</v>
      </c>
      <c r="CO3" s="63">
        <f>IF(DATE(YEAR(CN3),MONTH(CN3),DAY(CN3+7))&lt;CN3,"",DATE(YEAR(CN3),MONTH(CN3),DAY(CN3+7)))</f>
        <v>39531</v>
      </c>
      <c r="CP3" s="63">
        <f>IF(CO3="","",IF(DATE(YEAR(CO3),MONTH(CO3),DAY(CO3+7))&lt;CO3,"",DATE(YEAR(CO3),MONTH(CO3),DAY(CO3+7))))</f>
        <v>39538</v>
      </c>
      <c r="CQ3" s="63">
        <f>DATE(YEAR(CQ$1),MONTH(CQ$1),DAY(CQ$1))</f>
        <v>39539</v>
      </c>
      <c r="CR3" s="63">
        <f>IF(WEEKDAY(CQ$1)=6,CQ$1+3,IF(WEEKDAY(CQ$1)=7,CQ$1+2,IF(WEEKDAY(CQ$1)=1,CQ$1+1,IF(WEEKDAY(CQ$1)=3,CQ$1+6,IF(WEEKDAY(CQ$1)=4,CQ$1+5,IF(WEEKDAY(CQ$1)=5,CQ$1+4,IF(WEEKDAY(CQ$1)=2,CQ$1+7)))))))</f>
        <v>39545</v>
      </c>
      <c r="CS3" s="63">
        <f>DATE(YEAR(CR3),MONTH(CR3),DAY(CR3+7))</f>
        <v>39552</v>
      </c>
      <c r="CT3" s="63">
        <f>DATE(YEAR(CS3),MONTH(CS3),DAY(CS3+7))</f>
        <v>39559</v>
      </c>
      <c r="CU3" s="63">
        <f>IF(DATE(YEAR(CT3),MONTH(CT3),DAY(CT3+7))&lt;CT3,"",DATE(YEAR(CT3),MONTH(CT3),DAY(CT3+7)))</f>
        <v>39566</v>
      </c>
      <c r="CV3" s="63">
        <f>IF(CU3="","",IF(DATE(YEAR(CU3),MONTH(CU3),DAY(CU3+7))&lt;CU3,"",DATE(YEAR(CU3),MONTH(CU3),DAY(CU3+7))))</f>
      </c>
      <c r="CW3" s="63">
        <f>DATE(YEAR(CW$1),MONTH(CW$1),DAY(CW$1))</f>
        <v>39569</v>
      </c>
      <c r="CX3" s="63">
        <f>IF(WEEKDAY(CW$1)=6,CW$1+3,IF(WEEKDAY(CW$1)=7,CW$1+2,IF(WEEKDAY(CW$1)=1,CW$1+1,IF(WEEKDAY(CW$1)=3,CW$1+6,IF(WEEKDAY(CW$1)=4,CW$1+5,IF(WEEKDAY(CW$1)=5,CW$1+4,IF(WEEKDAY(CW$1)=2,CW$1+7)))))))</f>
        <v>39573</v>
      </c>
      <c r="CY3" s="63">
        <f>DATE(YEAR(CX3),MONTH(CX3),DAY(CX3+7))</f>
        <v>39580</v>
      </c>
      <c r="CZ3" s="63">
        <f>DATE(YEAR(CY3),MONTH(CY3),DAY(CY3+7))</f>
        <v>39587</v>
      </c>
      <c r="DA3" s="63">
        <f>IF(DATE(YEAR(CZ3),MONTH(CZ3),DAY(CZ3+7))&lt;CZ3,"",DATE(YEAR(CZ3),MONTH(CZ3),DAY(CZ3+7)))</f>
        <v>39594</v>
      </c>
      <c r="DB3" s="63">
        <f>IF(DA3="","",IF(DATE(YEAR(DA3),MONTH(DA3),DAY(DA3+7))&lt;DA3,"",DATE(YEAR(DA3),MONTH(DA3),DAY(DA3+7))))</f>
      </c>
      <c r="DC3" s="63">
        <f>DATE(YEAR(DC$1),MONTH(DC$1),DAY(DC$1))</f>
        <v>39600</v>
      </c>
      <c r="DD3" s="63">
        <f>IF(WEEKDAY(DC$1)=6,DC$1+3,IF(WEEKDAY(DC$1)=7,DC$1+2,IF(WEEKDAY(DC$1)=1,DC$1+1,IF(WEEKDAY(DC$1)=3,DC$1+6,IF(WEEKDAY(DC$1)=4,DC$1+5,IF(WEEKDAY(DC$1)=5,DC$1+4,IF(WEEKDAY(DC$1)=2,DC$1+7)))))))</f>
        <v>39601</v>
      </c>
      <c r="DE3" s="63">
        <f>DATE(YEAR(DD3),MONTH(DD3),DAY(DD3+7))</f>
        <v>39608</v>
      </c>
      <c r="DF3" s="63">
        <f>DATE(YEAR(DE3),MONTH(DE3),DAY(DE3+7))</f>
        <v>39615</v>
      </c>
      <c r="DG3" s="63">
        <f>IF(DATE(YEAR(DF3),MONTH(DF3),DAY(DF3+7))&lt;DF3,"",DATE(YEAR(DF3),MONTH(DF3),DAY(DF3+7)))</f>
        <v>39622</v>
      </c>
      <c r="DH3" s="63">
        <f>IF(DG3="","",IF(DATE(YEAR(DG3),MONTH(DG3),DAY(DG3+7))&lt;DG3,"",DATE(YEAR(DG3),MONTH(DG3),DAY(DG3+7))))</f>
        <v>39629</v>
      </c>
      <c r="DI3" s="63">
        <f>DATE(YEAR(DI$1),MONTH(DI$1),DAY(DI$1))</f>
        <v>39630</v>
      </c>
      <c r="DJ3" s="63">
        <f>IF(WEEKDAY(DI$1)=6,DI$1+3,IF(WEEKDAY(DI$1)=7,DI$1+2,IF(WEEKDAY(DI$1)=1,DI$1+1,IF(WEEKDAY(DI$1)=3,DI$1+6,IF(WEEKDAY(DI$1)=4,DI$1+5,IF(WEEKDAY(DI$1)=5,DI$1+4,IF(WEEKDAY(DI$1)=2,DI$1+7)))))))</f>
        <v>39636</v>
      </c>
      <c r="DK3" s="63">
        <f>DATE(YEAR(DJ3),MONTH(DJ3),DAY(DJ3+7))</f>
        <v>39643</v>
      </c>
      <c r="DL3" s="63">
        <f>DATE(YEAR(DK3),MONTH(DK3),DAY(DK3+7))</f>
        <v>39650</v>
      </c>
      <c r="DM3" s="63">
        <f>IF(DATE(YEAR(DL3),MONTH(DL3),DAY(DL3+7))&lt;DL3,"",DATE(YEAR(DL3),MONTH(DL3),DAY(DL3+7)))</f>
        <v>39657</v>
      </c>
      <c r="DN3" s="63">
        <f>IF(DM3="","",IF(DATE(YEAR(DM3),MONTH(DM3),DAY(DM3+7))&lt;DM3,"",DATE(YEAR(DM3),MONTH(DM3),DAY(DM3+7))))</f>
      </c>
      <c r="DO3" s="63">
        <f>DATE(YEAR(DO$1),MONTH(DO$1),DAY(DO$1))</f>
        <v>39661</v>
      </c>
      <c r="DP3" s="63">
        <f>IF(WEEKDAY(DO$1)=6,DO$1+3,IF(WEEKDAY(DO$1)=7,DO$1+2,IF(WEEKDAY(DO$1)=1,DO$1+1,IF(WEEKDAY(DO$1)=3,DO$1+6,IF(WEEKDAY(DO$1)=4,DO$1+5,IF(WEEKDAY(DO$1)=5,DO$1+4,IF(WEEKDAY(DO$1)=2,DO$1+7)))))))</f>
        <v>39664</v>
      </c>
      <c r="DQ3" s="63">
        <f>DATE(YEAR(DP3),MONTH(DP3),DAY(DP3+7))</f>
        <v>39671</v>
      </c>
      <c r="DR3" s="63">
        <f>DATE(YEAR(DQ3),MONTH(DQ3),DAY(DQ3+7))</f>
        <v>39678</v>
      </c>
      <c r="DS3" s="63">
        <f>IF(DATE(YEAR(DR3),MONTH(DR3),DAY(DR3+7))&lt;DR3,"",DATE(YEAR(DR3),MONTH(DR3),DAY(DR3+7)))</f>
        <v>39685</v>
      </c>
      <c r="DT3" s="63">
        <f>IF(DS3="","",IF(DATE(YEAR(DS3),MONTH(DS3),DAY(DS3+7))&lt;DS3,"",DATE(YEAR(DS3),MONTH(DS3),DAY(DS3+7))))</f>
      </c>
      <c r="DU3" s="63">
        <f>DATE(YEAR(DU$1),MONTH(DU$1),DAY(DU$1))</f>
        <v>39692</v>
      </c>
      <c r="DV3" s="63">
        <f>IF(WEEKDAY(DU$1)=6,DU$1+3,IF(WEEKDAY(DU$1)=7,DU$1+2,IF(WEEKDAY(DU$1)=1,DU$1+1,IF(WEEKDAY(DU$1)=3,DU$1+6,IF(WEEKDAY(DU$1)=4,DU$1+5,IF(WEEKDAY(DU$1)=5,DU$1+4,IF(WEEKDAY(DU$1)=2,DU$1+7)))))))</f>
        <v>39699</v>
      </c>
      <c r="DW3" s="63">
        <f>DATE(YEAR(DV3),MONTH(DV3),DAY(DV3+7))</f>
        <v>39706</v>
      </c>
      <c r="DX3" s="63">
        <f>DATE(YEAR(DW3),MONTH(DW3),DAY(DW3+7))</f>
        <v>39713</v>
      </c>
      <c r="DY3" s="63">
        <f>IF(DATE(YEAR(DX3),MONTH(DX3),DAY(DX3+7))&lt;DX3,"",DATE(YEAR(DX3),MONTH(DX3),DAY(DX3+7)))</f>
        <v>39720</v>
      </c>
      <c r="DZ3" s="63">
        <f>IF(DY3="","",IF(DATE(YEAR(DY3),MONTH(DY3),DAY(DY3+7))&lt;DY3,"",DATE(YEAR(DY3),MONTH(DY3),DAY(DY3+7))))</f>
      </c>
      <c r="EA3" s="63">
        <f>DATE(YEAR(EA$1),MONTH(EA$1),DAY(EA$1))</f>
        <v>39722</v>
      </c>
      <c r="EB3" s="63">
        <f>IF(WEEKDAY(EA$1)=6,EA$1+3,IF(WEEKDAY(EA$1)=7,EA$1+2,IF(WEEKDAY(EA$1)=1,EA$1+1,IF(WEEKDAY(EA$1)=3,EA$1+6,IF(WEEKDAY(EA$1)=4,EA$1+5,IF(WEEKDAY(EA$1)=5,EA$1+4,IF(WEEKDAY(EA$1)=2,EA$1+7)))))))</f>
        <v>39727</v>
      </c>
      <c r="EC3" s="63">
        <f>DATE(YEAR(EB3),MONTH(EB3),DAY(EB3+7))</f>
        <v>39734</v>
      </c>
      <c r="ED3" s="63">
        <f>DATE(YEAR(EC3),MONTH(EC3),DAY(EC3+7))</f>
        <v>39741</v>
      </c>
      <c r="EE3" s="63">
        <f>IF(DATE(YEAR(ED3),MONTH(ED3),DAY(ED3+7))&lt;ED3,"",DATE(YEAR(ED3),MONTH(ED3),DAY(ED3+7)))</f>
        <v>39748</v>
      </c>
      <c r="EF3" s="63">
        <f>IF(EE3="","",IF(DATE(YEAR(EE3),MONTH(EE3),DAY(EE3+7))&lt;EE3,"",DATE(YEAR(EE3),MONTH(EE3),DAY(EE3+7))))</f>
      </c>
      <c r="EG3" s="63">
        <f>DATE(YEAR(EG$1),MONTH(EG$1),DAY(EG$1))</f>
        <v>39753</v>
      </c>
      <c r="EH3" s="63">
        <f>IF(WEEKDAY(EG$1)=6,EG$1+3,IF(WEEKDAY(EG$1)=7,EG$1+2,IF(WEEKDAY(EG$1)=1,EG$1+1,IF(WEEKDAY(EG$1)=3,EG$1+6,IF(WEEKDAY(EG$1)=4,EG$1+5,IF(WEEKDAY(EG$1)=5,EG$1+4,IF(WEEKDAY(EG$1)=2,EG$1+7)))))))</f>
        <v>39755</v>
      </c>
      <c r="EI3" s="63">
        <f>DATE(YEAR(EH3),MONTH(EH3),DAY(EH3+7))</f>
        <v>39762</v>
      </c>
      <c r="EJ3" s="63">
        <f>DATE(YEAR(EI3),MONTH(EI3),DAY(EI3+7))</f>
        <v>39769</v>
      </c>
      <c r="EK3" s="63">
        <f>IF(DATE(YEAR(EJ3),MONTH(EJ3),DAY(EJ3+7))&lt;EJ3,"",DATE(YEAR(EJ3),MONTH(EJ3),DAY(EJ3+7)))</f>
        <v>39776</v>
      </c>
      <c r="EL3" s="63">
        <f>IF(EK3="","",IF(DATE(YEAR(EK3),MONTH(EK3),DAY(EK3+7))&lt;EK3,"",DATE(YEAR(EK3),MONTH(EK3),DAY(EK3+7))))</f>
      </c>
      <c r="EM3" s="63">
        <f>DATE(YEAR(EM$1),MONTH(EM$1),DAY(EM$1))</f>
        <v>39783</v>
      </c>
      <c r="EN3" s="63">
        <f>IF(WEEKDAY(EM$1)=6,EM$1+3,IF(WEEKDAY(EM$1)=7,EM$1+2,IF(WEEKDAY(EM$1)=1,EM$1+1,IF(WEEKDAY(EM$1)=3,EM$1+6,IF(WEEKDAY(EM$1)=4,EM$1+5,IF(WEEKDAY(EM$1)=5,EM$1+4,IF(WEEKDAY(EM$1)=2,EM$1+7)))))))</f>
        <v>39790</v>
      </c>
      <c r="EO3" s="63">
        <f>DATE(YEAR(EN3),MONTH(EN3),DAY(EN3+7))</f>
        <v>39797</v>
      </c>
      <c r="EP3" s="63">
        <f>DATE(YEAR(EO3),MONTH(EO3),DAY(EO3+7))</f>
        <v>39804</v>
      </c>
      <c r="EQ3" s="63">
        <f>IF(DATE(YEAR(EP3),MONTH(EP3),DAY(EP3+7))&lt;EP3,"",DATE(YEAR(EP3),MONTH(EP3),DAY(EP3+7)))</f>
        <v>39811</v>
      </c>
      <c r="ER3" s="63">
        <f>IF(EQ3="","",IF(DATE(YEAR(EQ3),MONTH(EQ3),DAY(EQ3+7))&lt;EQ3,"",DATE(YEAR(EQ3),MONTH(EQ3),DAY(EQ3+7))))</f>
      </c>
      <c r="ES3" s="63">
        <f>DATE(YEAR(ES$1),MONTH(ES$1),DAY(ES$1))</f>
        <v>39814</v>
      </c>
      <c r="ET3" s="63">
        <f>IF(WEEKDAY(ES$1)=6,ES$1+3,IF(WEEKDAY(ES$1)=7,ES$1+2,IF(WEEKDAY(ES$1)=1,ES$1+1,IF(WEEKDAY(ES$1)=3,ES$1+6,IF(WEEKDAY(ES$1)=4,ES$1+5,IF(WEEKDAY(ES$1)=5,ES$1+4,IF(WEEKDAY(ES$1)=2,ES$1+7)))))))</f>
        <v>39818</v>
      </c>
      <c r="EU3" s="63">
        <f>DATE(YEAR(ET3),MONTH(ET3),DAY(ET3+7))</f>
        <v>39825</v>
      </c>
      <c r="EV3" s="63">
        <f>DATE(YEAR(EU3),MONTH(EU3),DAY(EU3+7))</f>
        <v>39832</v>
      </c>
      <c r="EW3" s="63">
        <f>IF(DATE(YEAR(EV3),MONTH(EV3),DAY(EV3+7))&lt;EV3,"",DATE(YEAR(EV3),MONTH(EV3),DAY(EV3+7)))</f>
        <v>39839</v>
      </c>
      <c r="EX3" s="63">
        <f>IF(EW3="","",IF(DATE(YEAR(EW3),MONTH(EW3),DAY(EW3+7))&lt;EW3,"",DATE(YEAR(EW3),MONTH(EW3),DAY(EW3+7))))</f>
      </c>
      <c r="EY3" s="63">
        <f>DATE(YEAR(EY$1),MONTH(EY$1),DAY(EY$1))</f>
        <v>39845</v>
      </c>
      <c r="EZ3" s="63">
        <f>IF(WEEKDAY(EY$1)=6,EY$1+3,IF(WEEKDAY(EY$1)=7,EY$1+2,IF(WEEKDAY(EY$1)=1,EY$1+1,IF(WEEKDAY(EY$1)=3,EY$1+6,IF(WEEKDAY(EY$1)=4,EY$1+5,IF(WEEKDAY(EY$1)=5,EY$1+4,IF(WEEKDAY(EY$1)=2,EY$1+7)))))))</f>
        <v>39846</v>
      </c>
      <c r="FA3" s="63">
        <f>DATE(YEAR(EZ3),MONTH(EZ3),DAY(EZ3+7))</f>
        <v>39853</v>
      </c>
      <c r="FB3" s="63">
        <f>DATE(YEAR(FA3),MONTH(FA3),DAY(FA3+7))</f>
        <v>39860</v>
      </c>
      <c r="FC3" s="63">
        <f>IF(DATE(YEAR(FB3),MONTH(FB3),DAY(FB3+7))&lt;FB3,"",DATE(YEAR(FB3),MONTH(FB3),DAY(FB3+7)))</f>
        <v>39867</v>
      </c>
      <c r="FD3" s="63">
        <f>IF(FC3="","",IF(DATE(YEAR(FC3),MONTH(FC3),DAY(FC3+7))&lt;FC3,"",DATE(YEAR(FC3),MONTH(FC3),DAY(FC3+7))))</f>
      </c>
      <c r="FE3" s="63">
        <f>DATE(YEAR(FE$1),MONTH(FE$1),DAY(FE$1))</f>
        <v>39873</v>
      </c>
      <c r="FF3" s="63">
        <f>IF(WEEKDAY(FE$1)=6,FE$1+3,IF(WEEKDAY(FE$1)=7,FE$1+2,IF(WEEKDAY(FE$1)=1,FE$1+1,IF(WEEKDAY(FE$1)=3,FE$1+6,IF(WEEKDAY(FE$1)=4,FE$1+5,IF(WEEKDAY(FE$1)=5,FE$1+4,IF(WEEKDAY(FE$1)=2,FE$1+7)))))))</f>
        <v>39874</v>
      </c>
      <c r="FG3" s="63">
        <f>DATE(YEAR(FF3),MONTH(FF3),DAY(FF3+7))</f>
        <v>39881</v>
      </c>
      <c r="FH3" s="63">
        <f>DATE(YEAR(FG3),MONTH(FG3),DAY(FG3+7))</f>
        <v>39888</v>
      </c>
      <c r="FI3" s="63">
        <f>IF(DATE(YEAR(FH3),MONTH(FH3),DAY(FH3+7))&lt;FH3,"",DATE(YEAR(FH3),MONTH(FH3),DAY(FH3+7)))</f>
        <v>39895</v>
      </c>
      <c r="FJ3" s="63">
        <f>IF(FI3="","",IF(DATE(YEAR(FI3),MONTH(FI3),DAY(FI3+7))&lt;FI3,"",DATE(YEAR(FI3),MONTH(FI3),DAY(FI3+7))))</f>
        <v>39902</v>
      </c>
      <c r="FK3" s="63">
        <f>DATE(YEAR(FK$1),MONTH(FK$1),DAY(FK$1))</f>
        <v>39904</v>
      </c>
      <c r="FL3" s="63">
        <f>IF(WEEKDAY(FK$1)=6,FK$1+3,IF(WEEKDAY(FK$1)=7,FK$1+2,IF(WEEKDAY(FK$1)=1,FK$1+1,IF(WEEKDAY(FK$1)=3,FK$1+6,IF(WEEKDAY(FK$1)=4,FK$1+5,IF(WEEKDAY(FK$1)=5,FK$1+4,IF(WEEKDAY(FK$1)=2,FK$1+7)))))))</f>
        <v>39909</v>
      </c>
      <c r="FM3" s="63">
        <f>DATE(YEAR(FL3),MONTH(FL3),DAY(FL3+7))</f>
        <v>39916</v>
      </c>
      <c r="FN3" s="63">
        <f>DATE(YEAR(FM3),MONTH(FM3),DAY(FM3+7))</f>
        <v>39923</v>
      </c>
      <c r="FO3" s="63">
        <f>IF(DATE(YEAR(FN3),MONTH(FN3),DAY(FN3+7))&lt;FN3,"",DATE(YEAR(FN3),MONTH(FN3),DAY(FN3+7)))</f>
        <v>39930</v>
      </c>
      <c r="FP3" s="63">
        <f>IF(FO3="","",IF(DATE(YEAR(FO3),MONTH(FO3),DAY(FO3+7))&lt;FO3,"",DATE(YEAR(FO3),MONTH(FO3),DAY(FO3+7))))</f>
      </c>
      <c r="FQ3" s="63">
        <f>DATE(YEAR(FQ$1),MONTH(FQ$1),DAY(FQ$1))</f>
        <v>39934</v>
      </c>
      <c r="FR3" s="63">
        <f>IF(WEEKDAY(FQ$1)=6,FQ$1+3,IF(WEEKDAY(FQ$1)=7,FQ$1+2,IF(WEEKDAY(FQ$1)=1,FQ$1+1,IF(WEEKDAY(FQ$1)=3,FQ$1+6,IF(WEEKDAY(FQ$1)=4,FQ$1+5,IF(WEEKDAY(FQ$1)=5,FQ$1+4,IF(WEEKDAY(FQ$1)=2,FQ$1+7)))))))</f>
        <v>39937</v>
      </c>
      <c r="FS3" s="63">
        <f>DATE(YEAR(FR3),MONTH(FR3),DAY(FR3+7))</f>
        <v>39944</v>
      </c>
      <c r="FT3" s="63">
        <f>DATE(YEAR(FS3),MONTH(FS3),DAY(FS3+7))</f>
        <v>39951</v>
      </c>
      <c r="FU3" s="63">
        <f>IF(DATE(YEAR(FT3),MONTH(FT3),DAY(FT3+7))&lt;FT3,"",DATE(YEAR(FT3),MONTH(FT3),DAY(FT3+7)))</f>
        <v>39958</v>
      </c>
      <c r="FV3" s="63">
        <f>IF(FU3="","",IF(DATE(YEAR(FU3),MONTH(FU3),DAY(FU3+7))&lt;FU3,"",DATE(YEAR(FU3),MONTH(FU3),DAY(FU3+7))))</f>
      </c>
      <c r="FW3" s="63">
        <f>DATE(YEAR(FW$1),MONTH(FW$1),DAY(FW$1))</f>
        <v>39965</v>
      </c>
      <c r="FX3" s="63">
        <f>IF(WEEKDAY(FW$1)=6,FW$1+3,IF(WEEKDAY(FW$1)=7,FW$1+2,IF(WEEKDAY(FW$1)=1,FW$1+1,IF(WEEKDAY(FW$1)=3,FW$1+6,IF(WEEKDAY(FW$1)=4,FW$1+5,IF(WEEKDAY(FW$1)=5,FW$1+4,IF(WEEKDAY(FW$1)=2,FW$1+7)))))))</f>
        <v>39972</v>
      </c>
      <c r="FY3" s="63">
        <f>DATE(YEAR(FX3),MONTH(FX3),DAY(FX3+7))</f>
        <v>39979</v>
      </c>
      <c r="FZ3" s="63">
        <f>DATE(YEAR(FY3),MONTH(FY3),DAY(FY3+7))</f>
        <v>39986</v>
      </c>
      <c r="GA3" s="63">
        <f>IF(DATE(YEAR(FZ3),MONTH(FZ3),DAY(FZ3+7))&lt;FZ3,"",DATE(YEAR(FZ3),MONTH(FZ3),DAY(FZ3+7)))</f>
        <v>39993</v>
      </c>
      <c r="GB3" s="63">
        <f>IF(GA3="","",IF(DATE(YEAR(GA3),MONTH(GA3),DAY(GA3+7))&lt;GA3,"",DATE(YEAR(GA3),MONTH(GA3),DAY(GA3+7))))</f>
      </c>
      <c r="GC3" s="63">
        <f>DATE(YEAR(GC$1),MONTH(GC$1),DAY(GC$1))</f>
        <v>39995</v>
      </c>
      <c r="GD3" s="63">
        <f>IF(WEEKDAY(GC$1)=6,GC$1+3,IF(WEEKDAY(GC$1)=7,GC$1+2,IF(WEEKDAY(GC$1)=1,GC$1+1,IF(WEEKDAY(GC$1)=3,GC$1+6,IF(WEEKDAY(GC$1)=4,GC$1+5,IF(WEEKDAY(GC$1)=5,GC$1+4,IF(WEEKDAY(GC$1)=2,GC$1+7)))))))</f>
        <v>40000</v>
      </c>
      <c r="GE3" s="63">
        <f>DATE(YEAR(GD3),MONTH(GD3),DAY(GD3+7))</f>
        <v>40007</v>
      </c>
      <c r="GF3" s="63">
        <f>DATE(YEAR(GE3),MONTH(GE3),DAY(GE3+7))</f>
        <v>40014</v>
      </c>
      <c r="GG3" s="63">
        <f>IF(DATE(YEAR(GF3),MONTH(GF3),DAY(GF3+7))&lt;GF3,"",DATE(YEAR(GF3),MONTH(GF3),DAY(GF3+7)))</f>
        <v>40021</v>
      </c>
      <c r="GH3" s="63">
        <f>IF(GG3="","",IF(DATE(YEAR(GG3),MONTH(GG3),DAY(GG3+7))&lt;GG3,"",DATE(YEAR(GG3),MONTH(GG3),DAY(GG3+7))))</f>
      </c>
      <c r="GI3" s="63">
        <f>DATE(YEAR(GI$1),MONTH(GI$1),DAY(GI$1))</f>
        <v>40026</v>
      </c>
      <c r="GJ3" s="63">
        <f>IF(WEEKDAY(GI$1)=6,GI$1+3,IF(WEEKDAY(GI$1)=7,GI$1+2,IF(WEEKDAY(GI$1)=1,GI$1+1,IF(WEEKDAY(GI$1)=3,GI$1+6,IF(WEEKDAY(GI$1)=4,GI$1+5,IF(WEEKDAY(GI$1)=5,GI$1+4,IF(WEEKDAY(GI$1)=2,GI$1+7)))))))</f>
        <v>40028</v>
      </c>
      <c r="GK3" s="63">
        <f>DATE(YEAR(GJ3),MONTH(GJ3),DAY(GJ3+7))</f>
        <v>40035</v>
      </c>
      <c r="GL3" s="63">
        <f>DATE(YEAR(GK3),MONTH(GK3),DAY(GK3+7))</f>
        <v>40042</v>
      </c>
      <c r="GM3" s="63">
        <f>IF(DATE(YEAR(GL3),MONTH(GL3),DAY(GL3+7))&lt;GL3,"",DATE(YEAR(GL3),MONTH(GL3),DAY(GL3+7)))</f>
        <v>40049</v>
      </c>
      <c r="GN3" s="63">
        <f>IF(GM3="","",IF(DATE(YEAR(GM3),MONTH(GM3),DAY(GM3+7))&lt;GM3,"",DATE(YEAR(GM3),MONTH(GM3),DAY(GM3+7))))</f>
        <v>40056</v>
      </c>
      <c r="GO3" s="63">
        <f>DATE(YEAR(GO$1),MONTH(GO$1),DAY(GO$1))</f>
        <v>40057</v>
      </c>
      <c r="GP3" s="63">
        <f>IF(WEEKDAY(GO$1)=6,GO$1+3,IF(WEEKDAY(GO$1)=7,GO$1+2,IF(WEEKDAY(GO$1)=1,GO$1+1,IF(WEEKDAY(GO$1)=3,GO$1+6,IF(WEEKDAY(GO$1)=4,GO$1+5,IF(WEEKDAY(GO$1)=5,GO$1+4,IF(WEEKDAY(GO$1)=2,GO$1+7)))))))</f>
        <v>40063</v>
      </c>
      <c r="GQ3" s="63">
        <f>DATE(YEAR(GP3),MONTH(GP3),DAY(GP3+7))</f>
        <v>40070</v>
      </c>
      <c r="GR3" s="63">
        <f>DATE(YEAR(GQ3),MONTH(GQ3),DAY(GQ3+7))</f>
        <v>40077</v>
      </c>
      <c r="GS3" s="63">
        <f>IF(DATE(YEAR(GR3),MONTH(GR3),DAY(GR3+7))&lt;GR3,"",DATE(YEAR(GR3),MONTH(GR3),DAY(GR3+7)))</f>
        <v>40084</v>
      </c>
      <c r="GT3" s="63">
        <f>IF(GS3="","",IF(DATE(YEAR(GS3),MONTH(GS3),DAY(GS3+7))&lt;GS3,"",DATE(YEAR(GS3),MONTH(GS3),DAY(GS3+7))))</f>
      </c>
      <c r="GU3" s="63">
        <f>DATE(YEAR(GU$1),MONTH(GU$1),DAY(GU$1))</f>
        <v>40087</v>
      </c>
      <c r="GV3" s="63">
        <f>IF(WEEKDAY(GU$1)=6,GU$1+3,IF(WEEKDAY(GU$1)=7,GU$1+2,IF(WEEKDAY(GU$1)=1,GU$1+1,IF(WEEKDAY(GU$1)=3,GU$1+6,IF(WEEKDAY(GU$1)=4,GU$1+5,IF(WEEKDAY(GU$1)=5,GU$1+4,IF(WEEKDAY(GU$1)=2,GU$1+7)))))))</f>
        <v>40091</v>
      </c>
      <c r="GW3" s="63">
        <f>DATE(YEAR(GV3),MONTH(GV3),DAY(GV3+7))</f>
        <v>40098</v>
      </c>
      <c r="GX3" s="63">
        <f>DATE(YEAR(GW3),MONTH(GW3),DAY(GW3+7))</f>
        <v>40105</v>
      </c>
      <c r="GY3" s="63">
        <f>IF(DATE(YEAR(GX3),MONTH(GX3),DAY(GX3+7))&lt;GX3,"",DATE(YEAR(GX3),MONTH(GX3),DAY(GX3+7)))</f>
        <v>40112</v>
      </c>
      <c r="GZ3" s="63">
        <f>IF(GY3="","",IF(DATE(YEAR(GY3),MONTH(GY3),DAY(GY3+7))&lt;GY3,"",DATE(YEAR(GY3),MONTH(GY3),DAY(GY3+7))))</f>
      </c>
      <c r="HA3" s="63">
        <f>DATE(YEAR(HA$1),MONTH(HA$1),DAY(HA$1))</f>
        <v>40118</v>
      </c>
      <c r="HB3" s="63">
        <f>IF(WEEKDAY(HA$1)=6,HA$1+3,IF(WEEKDAY(HA$1)=7,HA$1+2,IF(WEEKDAY(HA$1)=1,HA$1+1,IF(WEEKDAY(HA$1)=3,HA$1+6,IF(WEEKDAY(HA$1)=4,HA$1+5,IF(WEEKDAY(HA$1)=5,HA$1+4,IF(WEEKDAY(HA$1)=2,HA$1+7)))))))</f>
        <v>40119</v>
      </c>
      <c r="HC3" s="63">
        <f>DATE(YEAR(HB3),MONTH(HB3),DAY(HB3+7))</f>
        <v>40126</v>
      </c>
      <c r="HD3" s="63">
        <f>DATE(YEAR(HC3),MONTH(HC3),DAY(HC3+7))</f>
        <v>40133</v>
      </c>
      <c r="HE3" s="63">
        <f>IF(DATE(YEAR(HD3),MONTH(HD3),DAY(HD3+7))&lt;HD3,"",DATE(YEAR(HD3),MONTH(HD3),DAY(HD3+7)))</f>
        <v>40140</v>
      </c>
      <c r="HF3" s="63">
        <f>IF(HE3="","",IF(DATE(YEAR(HE3),MONTH(HE3),DAY(HE3+7))&lt;HE3,"",DATE(YEAR(HE3),MONTH(HE3),DAY(HE3+7))))</f>
        <v>40147</v>
      </c>
      <c r="HG3" s="63">
        <f>DATE(YEAR(HG$1),MONTH(HG$1),DAY(HG$1))</f>
        <v>40148</v>
      </c>
      <c r="HH3" s="63">
        <f>IF(WEEKDAY(HG$1)=6,HG$1+3,IF(WEEKDAY(HG$1)=7,HG$1+2,IF(WEEKDAY(HG$1)=1,HG$1+1,IF(WEEKDAY(HG$1)=3,HG$1+6,IF(WEEKDAY(HG$1)=4,HG$1+5,IF(WEEKDAY(HG$1)=5,HG$1+4,IF(WEEKDAY(HG$1)=2,HG$1+7)))))))</f>
        <v>40154</v>
      </c>
      <c r="HI3" s="63">
        <f>DATE(YEAR(HH3),MONTH(HH3),DAY(HH3+7))</f>
        <v>40161</v>
      </c>
      <c r="HJ3" s="63">
        <f>DATE(YEAR(HI3),MONTH(HI3),DAY(HI3+7))</f>
        <v>40168</v>
      </c>
      <c r="HK3" s="63">
        <f>IF(DATE(YEAR(HJ3),MONTH(HJ3),DAY(HJ3+7))&lt;HJ3,"",DATE(YEAR(HJ3),MONTH(HJ3),DAY(HJ3+7)))</f>
        <v>40175</v>
      </c>
      <c r="HL3" s="63">
        <f>IF(HK3="","",IF(DATE(YEAR(HK3),MONTH(HK3),DAY(HK3+7))&lt;HK3,"",DATE(YEAR(HK3),MONTH(HK3),DAY(HK3+7))))</f>
      </c>
      <c r="HM3" s="63">
        <f>DATE(YEAR(HM$1),MONTH(HM$1),DAY(HM$1))</f>
        <v>40179</v>
      </c>
      <c r="HN3" s="63">
        <f>IF(WEEKDAY(HM$1)=6,HM$1+3,IF(WEEKDAY(HM$1)=7,HM$1+2,IF(WEEKDAY(HM$1)=1,HM$1+1,IF(WEEKDAY(HM$1)=3,HM$1+6,IF(WEEKDAY(HM$1)=4,HM$1+5,IF(WEEKDAY(HM$1)=5,HM$1+4,IF(WEEKDAY(HM$1)=2,HM$1+7)))))))</f>
        <v>40182</v>
      </c>
      <c r="HO3" s="63">
        <f>DATE(YEAR(HN3),MONTH(HN3),DAY(HN3+7))</f>
        <v>40189</v>
      </c>
      <c r="HP3" s="63">
        <f>DATE(YEAR(HO3),MONTH(HO3),DAY(HO3+7))</f>
        <v>40196</v>
      </c>
      <c r="HQ3" s="63">
        <f>IF(DATE(YEAR(HP3),MONTH(HP3),DAY(HP3+7))&lt;HP3,"",DATE(YEAR(HP3),MONTH(HP3),DAY(HP3+7)))</f>
        <v>40203</v>
      </c>
      <c r="HR3" s="63">
        <f>IF(HQ3="","",IF(DATE(YEAR(HQ3),MONTH(HQ3),DAY(HQ3+7))&lt;HQ3,"",DATE(YEAR(HQ3),MONTH(HQ3),DAY(HQ3+7))))</f>
      </c>
      <c r="HS3" s="63">
        <f>DATE(YEAR(HS$1),MONTH(HS$1),DAY(HS$1))</f>
        <v>40210</v>
      </c>
      <c r="HT3" s="63">
        <f>IF(WEEKDAY(HS$1)=6,HS$1+3,IF(WEEKDAY(HS$1)=7,HS$1+2,IF(WEEKDAY(HS$1)=1,HS$1+1,IF(WEEKDAY(HS$1)=3,HS$1+6,IF(WEEKDAY(HS$1)=4,HS$1+5,IF(WEEKDAY(HS$1)=5,HS$1+4,IF(WEEKDAY(HS$1)=2,HS$1+7)))))))</f>
        <v>40217</v>
      </c>
      <c r="HU3" s="63">
        <f>DATE(YEAR(HT3),MONTH(HT3),DAY(HT3+7))</f>
        <v>40224</v>
      </c>
      <c r="HV3" s="63">
        <f>DATE(YEAR(HU3),MONTH(HU3),DAY(HU3+7))</f>
        <v>40231</v>
      </c>
      <c r="HW3" s="63">
        <f>IF(DATE(YEAR(HV3),MONTH(HV3),DAY(HV3+7))&lt;HV3,"",DATE(YEAR(HV3),MONTH(HV3),DAY(HV3+7)))</f>
      </c>
      <c r="HX3" s="63">
        <f>IF(HW3="","",IF(DATE(YEAR(HW3),MONTH(HW3),DAY(HW3+7))&lt;HW3,"",DATE(YEAR(HW3),MONTH(HW3),DAY(HW3+7))))</f>
      </c>
      <c r="HY3" s="63">
        <f>DATE(YEAR(HY$1),MONTH(HY$1),DAY(HY$1))</f>
        <v>40238</v>
      </c>
      <c r="HZ3" s="63">
        <f>IF(WEEKDAY(HY$1)=6,HY$1+3,IF(WEEKDAY(HY$1)=7,HY$1+2,IF(WEEKDAY(HY$1)=1,HY$1+1,IF(WEEKDAY(HY$1)=3,HY$1+6,IF(WEEKDAY(HY$1)=4,HY$1+5,IF(WEEKDAY(HY$1)=5,HY$1+4,IF(WEEKDAY(HY$1)=2,HY$1+7)))))))</f>
        <v>40245</v>
      </c>
      <c r="IA3" s="63">
        <f>DATE(YEAR(HZ3),MONTH(HZ3),DAY(HZ3+7))</f>
        <v>40252</v>
      </c>
      <c r="IB3" s="63">
        <f>DATE(YEAR(IA3),MONTH(IA3),DAY(IA3+7))</f>
        <v>40259</v>
      </c>
      <c r="IC3" s="63">
        <f>IF(DATE(YEAR(IB3),MONTH(IB3),DAY(IB3+7))&lt;IB3,"",DATE(YEAR(IB3),MONTH(IB3),DAY(IB3+7)))</f>
        <v>40266</v>
      </c>
      <c r="ID3" s="63">
        <f>IF(IC3="","",IF(DATE(YEAR(IC3),MONTH(IC3),DAY(IC3+7))&lt;IC3,"",DATE(YEAR(IC3),MONTH(IC3),DAY(IC3+7))))</f>
      </c>
      <c r="IE3" s="63">
        <f>DATE(YEAR(IE$1),MONTH(IE$1),DAY(IE$1))</f>
        <v>40269</v>
      </c>
      <c r="IF3" s="63">
        <f>IF(WEEKDAY(IE$1)=6,IE$1+3,IF(WEEKDAY(IE$1)=7,IE$1+2,IF(WEEKDAY(IE$1)=1,IE$1+1,IF(WEEKDAY(IE$1)=3,IE$1+6,IF(WEEKDAY(IE$1)=4,IE$1+5,IF(WEEKDAY(IE$1)=5,IE$1+4,IF(WEEKDAY(IE$1)=2,IE$1+7)))))))</f>
        <v>40273</v>
      </c>
      <c r="IG3" s="63">
        <f>DATE(YEAR(IF3),MONTH(IF3),DAY(IF3+7))</f>
        <v>40280</v>
      </c>
      <c r="IH3" s="63">
        <f>DATE(YEAR(IG3),MONTH(IG3),DAY(IG3+7))</f>
        <v>40287</v>
      </c>
      <c r="II3" s="63">
        <f>IF(DATE(YEAR(IH3),MONTH(IH3),DAY(IH3+7))&lt;IH3,"",DATE(YEAR(IH3),MONTH(IH3),DAY(IH3+7)))</f>
        <v>40294</v>
      </c>
      <c r="IJ3" s="63">
        <f>IF(II3="","",IF(DATE(YEAR(II3),MONTH(II3),DAY(II3+7))&lt;II3,"",DATE(YEAR(II3),MONTH(II3),DAY(II3+7))))</f>
      </c>
      <c r="IK3" s="63">
        <f>DATE(YEAR(IK$1),MONTH(IK$1),DAY(IK$1))</f>
        <v>40299</v>
      </c>
      <c r="IL3" s="63">
        <f>IF(WEEKDAY(IK$1)=6,IK$1+3,IF(WEEKDAY(IK$1)=7,IK$1+2,IF(WEEKDAY(IK$1)=1,IK$1+1,IF(WEEKDAY(IK$1)=3,IK$1+6,IF(WEEKDAY(IK$1)=4,IK$1+5,IF(WEEKDAY(IK$1)=5,IK$1+4,IF(WEEKDAY(IK$1)=2,IK$1+7)))))))</f>
        <v>40301</v>
      </c>
      <c r="IM3" s="63">
        <f>DATE(YEAR(IL3),MONTH(IL3),DAY(IL3+7))</f>
        <v>40308</v>
      </c>
      <c r="IN3" s="63">
        <f>DATE(YEAR(IM3),MONTH(IM3),DAY(IM3+7))</f>
        <v>40315</v>
      </c>
      <c r="IO3" s="63">
        <f>IF(DATE(YEAR(IN3),MONTH(IN3),DAY(IN3+7))&lt;IN3,"",DATE(YEAR(IN3),MONTH(IN3),DAY(IN3+7)))</f>
        <v>40322</v>
      </c>
      <c r="IP3" s="63">
        <f>IF(IO3="","",IF(DATE(YEAR(IO3),MONTH(IO3),DAY(IO3+7))&lt;IO3,"",DATE(YEAR(IO3),MONTH(IO3),DAY(IO3+7))))</f>
        <v>40329</v>
      </c>
      <c r="IQ3" s="63">
        <f>DATE(YEAR(IQ$1),MONTH(IQ$1),DAY(IQ$1))</f>
        <v>40330</v>
      </c>
      <c r="IR3" s="63">
        <f>IF(WEEKDAY(IQ$1)=6,IQ$1+3,IF(WEEKDAY(IQ$1)=7,IQ$1+2,IF(WEEKDAY(IQ$1)=1,IQ$1+1,IF(WEEKDAY(IQ$1)=3,IQ$1+6,IF(WEEKDAY(IQ$1)=4,IQ$1+5,IF(WEEKDAY(IQ$1)=5,IQ$1+4,IF(WEEKDAY(IQ$1)=2,IQ$1+7)))))))</f>
        <v>40336</v>
      </c>
      <c r="IS3" s="63">
        <f>DATE(YEAR(IR3),MONTH(IR3),DAY(IR3+7))</f>
        <v>40343</v>
      </c>
      <c r="IT3" s="63">
        <f>DATE(YEAR(IS3),MONTH(IS3),DAY(IS3+7))</f>
        <v>40350</v>
      </c>
      <c r="IU3" s="63">
        <f>IF(DATE(YEAR(IT3),MONTH(IT3),DAY(IT3+7))&lt;IT3,"",DATE(YEAR(IT3),MONTH(IT3),DAY(IT3+7)))</f>
        <v>40357</v>
      </c>
      <c r="IV3" s="63">
        <f>IF(IU3="","",IF(DATE(YEAR(IU3),MONTH(IU3),DAY(IU3+7))&lt;IU3,"",DATE(YEAR(IU3),MONTH(IU3),DAY(IU3+7))))</f>
      </c>
    </row>
    <row r="4" spans="2:221" ht="12.75">
      <c r="B4" s="52"/>
      <c r="C4" s="52"/>
      <c r="E4" s="53" t="s">
        <v>33</v>
      </c>
      <c r="F4" s="54"/>
      <c r="G4" s="54"/>
      <c r="H4" s="54"/>
      <c r="I4" s="54"/>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BY4" s="53" t="s">
        <v>34</v>
      </c>
      <c r="BZ4" s="54"/>
      <c r="CA4" s="54"/>
      <c r="CB4" s="54"/>
      <c r="CC4" s="54"/>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ES4" s="53" t="s">
        <v>34</v>
      </c>
      <c r="ET4" s="54"/>
      <c r="EU4" s="54"/>
      <c r="EV4" s="54"/>
      <c r="EW4" s="54"/>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HM4" s="51" t="s">
        <v>34</v>
      </c>
    </row>
    <row r="5" spans="2:256" s="55" customFormat="1" ht="15.75">
      <c r="B5" s="56"/>
      <c r="C5" s="56"/>
      <c r="E5" s="57">
        <v>1</v>
      </c>
      <c r="F5" s="56">
        <f>E5+1</f>
        <v>2</v>
      </c>
      <c r="G5" s="56">
        <f>F5+1</f>
        <v>3</v>
      </c>
      <c r="H5" s="56">
        <f>G5+1</f>
        <v>4</v>
      </c>
      <c r="I5" s="56">
        <f>IF(I3="","",H5+1)</f>
        <v>5</v>
      </c>
      <c r="J5" s="56">
        <f>IF(I5="","",IF(DATE(YEAR(I2),MONTH(I2),DAY(I2+7))&lt;I2,I5,I5+1))</f>
        <v>5</v>
      </c>
      <c r="K5" s="57">
        <f>IF(AND(I5="",J5=""),H5+1,IF(WEEKDAY(DATE(YEAR(K1),MONTH(K1),DAY(1)),1)=2,J5+1,IF(DATE(YEAR(I2),MONTH(I2),DAY(I2+7))&lt;I2,J5,I5+1)))</f>
        <v>5</v>
      </c>
      <c r="L5" s="56">
        <f>K5+1</f>
        <v>6</v>
      </c>
      <c r="M5" s="56">
        <f>L5+1</f>
        <v>7</v>
      </c>
      <c r="N5" s="56">
        <f>M5+1</f>
        <v>8</v>
      </c>
      <c r="O5" s="56">
        <f>IF(O3="","",N5+1)</f>
        <v>9</v>
      </c>
      <c r="P5" s="56">
        <f>IF(O5="","",IF(DATE(YEAR(O2),MONTH(O2),DAY(O2+7))&lt;O2,O5,O5+1))</f>
        <v>9</v>
      </c>
      <c r="Q5" s="57">
        <f>IF(AND(O5="",P5=""),N5+1,IF(WEEKDAY(DATE(YEAR(Q1),MONTH(Q1),DAY(1)),1)=2,P5+1,IF(DATE(YEAR(O2),MONTH(O2),DAY(O2+7))&lt;O2,P5,O5+1)))</f>
        <v>9</v>
      </c>
      <c r="R5" s="56">
        <f>Q5+1</f>
        <v>10</v>
      </c>
      <c r="S5" s="56">
        <f>R5+1</f>
        <v>11</v>
      </c>
      <c r="T5" s="56">
        <f>S5+1</f>
        <v>12</v>
      </c>
      <c r="U5" s="56">
        <f>IF(U3="","",T5+1)</f>
        <v>13</v>
      </c>
      <c r="V5" s="56">
        <f>IF(U5="","",IF(DATE(YEAR(U2),MONTH(U2),DAY(U2+7))&lt;U2,U5,U5+1))</f>
        <v>13</v>
      </c>
      <c r="W5" s="57">
        <f>IF(AND(U5="",V5=""),T5+1,IF(WEEKDAY(DATE(YEAR(W1),MONTH(W1),DAY(1)),1)=2,V5+1,IF(DATE(YEAR(U2),MONTH(U2),DAY(U2+7))&lt;U2,V5,U5+1)))</f>
        <v>13</v>
      </c>
      <c r="X5" s="56">
        <f>W5+1</f>
        <v>14</v>
      </c>
      <c r="Y5" s="56">
        <f>X5+1</f>
        <v>15</v>
      </c>
      <c r="Z5" s="56">
        <f>Y5+1</f>
        <v>16</v>
      </c>
      <c r="AA5" s="56">
        <f>IF(AA3="","",Z5+1)</f>
        <v>17</v>
      </c>
      <c r="AB5" s="56">
        <f>IF(AA5="","",IF(DATE(YEAR(AA2),MONTH(AA2),DAY(AA2+7))&lt;AA2,AA5,AA5+1))</f>
        <v>18</v>
      </c>
      <c r="AC5" s="57">
        <f>IF(AND(AA5="",AB5=""),Z5+1,IF(WEEKDAY(DATE(YEAR(AC1),MONTH(AC1),DAY(1)),1)=2,AB5+1,IF(DATE(YEAR(AA2),MONTH(AA2),DAY(AA2+7))&lt;AA2,AB5,AA5+1)))</f>
        <v>18</v>
      </c>
      <c r="AD5" s="56">
        <f>AC5+1</f>
        <v>19</v>
      </c>
      <c r="AE5" s="56">
        <f>AD5+1</f>
        <v>20</v>
      </c>
      <c r="AF5" s="56">
        <f>AE5+1</f>
        <v>21</v>
      </c>
      <c r="AG5" s="56">
        <f>IF(AG3="","",AF5+1)</f>
        <v>22</v>
      </c>
      <c r="AH5" s="56">
        <f>IF(AG5="","",IF(DATE(YEAR(AG2),MONTH(AG2),DAY(AG2+7))&lt;AG2,AG5,AG5+1))</f>
        <v>22</v>
      </c>
      <c r="AI5" s="57">
        <f>IF(AND(AG5="",AH5=""),AF5+1,IF(WEEKDAY(DATE(YEAR(AI1),MONTH(AI1),DAY(1)),1)=2,AH5+1,IF(DATE(YEAR(AG2),MONTH(AG2),DAY(AG2+7))&lt;AG2,AH5,AG5+1)))</f>
        <v>22</v>
      </c>
      <c r="AJ5" s="56">
        <f>AI5+1</f>
        <v>23</v>
      </c>
      <c r="AK5" s="56">
        <f>AJ5+1</f>
        <v>24</v>
      </c>
      <c r="AL5" s="56">
        <f>AK5+1</f>
        <v>25</v>
      </c>
      <c r="AM5" s="56">
        <f>IF(AM3="","",AL5+1)</f>
        <v>26</v>
      </c>
      <c r="AN5" s="56">
        <f>IF(AM5="","",IF(DATE(YEAR(AM2),MONTH(AM2),DAY(AM2+7))&lt;AM2,AM5,AM5+1))</f>
        <v>26</v>
      </c>
      <c r="AO5" s="57">
        <f>IF(AND(AM5="",AN5=""),AL5+1,IF(WEEKDAY(DATE(YEAR(AO1),MONTH(AO1),DAY(1)),1)=2,AN5+1,IF(DATE(YEAR(AM2),MONTH(AM2),DAY(AM2+7))&lt;AM2,AN5,AM5+1)))</f>
        <v>26</v>
      </c>
      <c r="AP5" s="56">
        <f>AO5+1</f>
        <v>27</v>
      </c>
      <c r="AQ5" s="56">
        <f>AP5+1</f>
        <v>28</v>
      </c>
      <c r="AR5" s="56">
        <f>AQ5+1</f>
        <v>29</v>
      </c>
      <c r="AS5" s="56">
        <f>IF(AS3="","",AR5+1)</f>
        <v>30</v>
      </c>
      <c r="AT5" s="56">
        <f>IF(AS5="","",IF(DATE(YEAR(AS2),MONTH(AS2),DAY(AS2+7))&lt;AS2,AS5,AS5+1))</f>
        <v>31</v>
      </c>
      <c r="AU5" s="57">
        <f>IF(AND(AS5="",AT5=""),AR5+1,IF(WEEKDAY(DATE(YEAR(AU1),MONTH(AU1),DAY(1)),1)=2,AT5+1,IF(DATE(YEAR(AS2),MONTH(AS2),DAY(AS2+7))&lt;AS2,AT5,AS5+1)))</f>
        <v>31</v>
      </c>
      <c r="AV5" s="56">
        <f>AU5+1</f>
        <v>32</v>
      </c>
      <c r="AW5" s="56">
        <f>AV5+1</f>
        <v>33</v>
      </c>
      <c r="AX5" s="56">
        <f>AW5+1</f>
        <v>34</v>
      </c>
      <c r="AY5" s="56">
        <f>IF(AY3="","",AX5+1)</f>
        <v>35</v>
      </c>
      <c r="AZ5" s="56">
        <f>IF(AY5="","",IF(DATE(YEAR(AY2),MONTH(AY2),DAY(AY2+7))&lt;AY2,AY5,AY5+1))</f>
        <v>35</v>
      </c>
      <c r="BA5" s="57">
        <f>IF(AND(AY5="",AZ5=""),AX5+1,IF(WEEKDAY(DATE(YEAR(BA1),MONTH(BA1),DAY(1)),1)=2,AZ5+1,IF(DATE(YEAR(AY2),MONTH(AY2),DAY(AY2+7))&lt;AY2,AZ5,AY5+1)))</f>
        <v>35</v>
      </c>
      <c r="BB5" s="56">
        <f>BA5+1</f>
        <v>36</v>
      </c>
      <c r="BC5" s="56">
        <f>BB5+1</f>
        <v>37</v>
      </c>
      <c r="BD5" s="56">
        <f>BC5+1</f>
        <v>38</v>
      </c>
      <c r="BE5" s="56">
        <f>IF(BE3="","",BD5+1)</f>
        <v>39</v>
      </c>
      <c r="BF5" s="56">
        <f>IF(BE5="","",IF(DATE(YEAR(BE2),MONTH(BE2),DAY(BE2+7))&lt;BE2,BE5,BE5+1))</f>
        <v>39</v>
      </c>
      <c r="BG5" s="57">
        <f>IF(AND(BE5="",BF5=""),BD5+1,IF(WEEKDAY(DATE(YEAR(BG1),MONTH(BG1),DAY(1)),1)=2,BF5+1,IF(DATE(YEAR(BE2),MONTH(BE2),DAY(BE2+7))&lt;BE2,BF5,BE5+1)))</f>
        <v>40</v>
      </c>
      <c r="BH5" s="56">
        <f>BG5+1</f>
        <v>41</v>
      </c>
      <c r="BI5" s="56">
        <f>BH5+1</f>
        <v>42</v>
      </c>
      <c r="BJ5" s="56">
        <f>BI5+1</f>
        <v>43</v>
      </c>
      <c r="BK5" s="56">
        <f>IF(BK3="","",BJ5+1)</f>
        <v>44</v>
      </c>
      <c r="BL5" s="56">
        <f>IF(BK5="","",IF(DATE(YEAR(BK2),MONTH(BK2),DAY(BK2+7))&lt;BK2,BK5,BK5+1))</f>
        <v>44</v>
      </c>
      <c r="BM5" s="57">
        <f>IF(AND(BK5="",BL5=""),BJ5+1,IF(WEEKDAY(DATE(YEAR(BM1),MONTH(BM1),DAY(1)),1)=2,BL5+1,IF(DATE(YEAR(BK2),MONTH(BK2),DAY(BK2+7))&lt;BK2,BL5,BK5+1)))</f>
        <v>44</v>
      </c>
      <c r="BN5" s="56">
        <f>BM5+1</f>
        <v>45</v>
      </c>
      <c r="BO5" s="56">
        <f>BN5+1</f>
        <v>46</v>
      </c>
      <c r="BP5" s="56">
        <f>BO5+1</f>
        <v>47</v>
      </c>
      <c r="BQ5" s="56">
        <f>IF(BQ3="","",BP5+1)</f>
        <v>48</v>
      </c>
      <c r="BR5" s="56">
        <f>IF(BQ5="","",IF(DATE(YEAR(BQ2),MONTH(BQ2),DAY(BQ2+7))&lt;BQ2,BQ5,BQ5+1))</f>
        <v>48</v>
      </c>
      <c r="BS5" s="57">
        <f>IF(AND(BQ5="",BR5=""),BP5+1,IF(WEEKDAY(DATE(YEAR(BS1),MONTH(BS1),DAY(1)),1)=2,BR5+1,IF(DATE(YEAR(BQ2),MONTH(BQ2),DAY(BQ2+7))&lt;BQ2,BR5,BQ5+1)))</f>
        <v>48</v>
      </c>
      <c r="BT5" s="56">
        <f>BS5+1</f>
        <v>49</v>
      </c>
      <c r="BU5" s="56">
        <f>BT5+1</f>
        <v>50</v>
      </c>
      <c r="BV5" s="56">
        <f>BU5+1</f>
        <v>51</v>
      </c>
      <c r="BW5" s="56">
        <f>IF(BW3="","",BV5+1)</f>
        <v>52</v>
      </c>
      <c r="BX5" s="56">
        <f>IF(BW5="","",IF(DATE(YEAR(BW2),MONTH(BW2),DAY(BW2+7))&lt;BW2,BW5,BW5+1))</f>
        <v>53</v>
      </c>
      <c r="BY5" s="57">
        <v>1</v>
      </c>
      <c r="BZ5" s="56">
        <f>BY5+1</f>
        <v>2</v>
      </c>
      <c r="CA5" s="56">
        <f>BZ5+1</f>
        <v>3</v>
      </c>
      <c r="CB5" s="56">
        <f>CA5+1</f>
        <v>4</v>
      </c>
      <c r="CC5" s="56">
        <f>IF(CC3="","",CB5+1)</f>
        <v>5</v>
      </c>
      <c r="CD5" s="56">
        <f>IF(CC5="","",IF(DATE(YEAR(CC2),MONTH(CC2),DAY(CC2+7))&lt;CC2,CC5,CC5+1))</f>
        <v>5</v>
      </c>
      <c r="CE5" s="57">
        <f>IF(AND(CC5="",CD5=""),CB5+1,IF(WEEKDAY(DATE(YEAR(CE1),MONTH(CE1),DAY(1)),1)=2,CD5+1,IF(DATE(YEAR(CC2),MONTH(CC2),DAY(CC2+7))&lt;CC2,CD5,CC5+1)))</f>
        <v>5</v>
      </c>
      <c r="CF5" s="56">
        <f>CE5+1</f>
        <v>6</v>
      </c>
      <c r="CG5" s="56">
        <f>CF5+1</f>
        <v>7</v>
      </c>
      <c r="CH5" s="56">
        <f>CG5+1</f>
        <v>8</v>
      </c>
      <c r="CI5" s="56">
        <f>IF(CI3="","",CH5+1)</f>
        <v>9</v>
      </c>
      <c r="CJ5" s="56">
        <f>IF(CI5="","",IF(DATE(YEAR(CI2),MONTH(CI2),DAY(CI2+7))&lt;CI2,CI5,CI5+1))</f>
        <v>9</v>
      </c>
      <c r="CK5" s="57">
        <f>IF(AND(CI5="",CJ5=""),CH5+1,IF(WEEKDAY(DATE(YEAR(CK1),MONTH(CK1),DAY(1)),1)=2,CJ5+1,IF(DATE(YEAR(CI2),MONTH(CI2),DAY(CI2+7))&lt;CI2,CJ5,CI5+1)))</f>
        <v>9</v>
      </c>
      <c r="CL5" s="56">
        <f>CK5+1</f>
        <v>10</v>
      </c>
      <c r="CM5" s="56">
        <f>CL5+1</f>
        <v>11</v>
      </c>
      <c r="CN5" s="56">
        <f>CM5+1</f>
        <v>12</v>
      </c>
      <c r="CO5" s="56">
        <f>IF(CO3="","",CN5+1)</f>
        <v>13</v>
      </c>
      <c r="CP5" s="56">
        <f>IF(CO5="","",IF(DATE(YEAR(CO2),MONTH(CO2),DAY(CO2+7))&lt;CO2,CO5,CO5+1))</f>
        <v>14</v>
      </c>
      <c r="CQ5" s="57">
        <f>IF(AND(CO5="",CP5=""),CN5+1,IF(WEEKDAY(DATE(YEAR(CQ1),MONTH(CQ1),DAY(1)),1)=2,CP5+1,IF(DATE(YEAR(CO2),MONTH(CO2),DAY(CO2+7))&lt;CO2,CP5,CO5+1)))</f>
        <v>14</v>
      </c>
      <c r="CR5" s="56">
        <f>CQ5+1</f>
        <v>15</v>
      </c>
      <c r="CS5" s="56">
        <f>CR5+1</f>
        <v>16</v>
      </c>
      <c r="CT5" s="56">
        <f>CS5+1</f>
        <v>17</v>
      </c>
      <c r="CU5" s="56">
        <f>IF(CU3="","",CT5+1)</f>
        <v>18</v>
      </c>
      <c r="CV5" s="56">
        <f>IF(CU5="","",IF(DATE(YEAR(CU2),MONTH(CU2),DAY(CU2+7))&lt;CU2,CU5,CU5+1))</f>
        <v>18</v>
      </c>
      <c r="CW5" s="57">
        <f>IF(AND(CU5="",CV5=""),CT5+1,IF(WEEKDAY(DATE(YEAR(CW1),MONTH(CW1),DAY(1)),1)=2,CV5+1,IF(DATE(YEAR(CU2),MONTH(CU2),DAY(CU2+7))&lt;CU2,CV5,CU5+1)))</f>
        <v>18</v>
      </c>
      <c r="CX5" s="56">
        <f>CW5+1</f>
        <v>19</v>
      </c>
      <c r="CY5" s="56">
        <f>CX5+1</f>
        <v>20</v>
      </c>
      <c r="CZ5" s="56">
        <f>CY5+1</f>
        <v>21</v>
      </c>
      <c r="DA5" s="56">
        <f>IF(DA3="","",CZ5+1)</f>
        <v>22</v>
      </c>
      <c r="DB5" s="56">
        <f>IF(DA5="","",IF(DATE(YEAR(DA2),MONTH(DA2),DAY(DA2+7))&lt;DA2,DA5,DA5+1))</f>
        <v>22</v>
      </c>
      <c r="DC5" s="57">
        <f>IF(AND(DA5="",DB5=""),CZ5+1,IF(WEEKDAY(DATE(YEAR(DC1),MONTH(DC1),DAY(1)),1)=2,DB5+1,IF(DATE(YEAR(DA2),MONTH(DA2),DAY(DA2+7))&lt;DA2,DB5,DA5+1)))</f>
        <v>22</v>
      </c>
      <c r="DD5" s="56">
        <f>DC5+1</f>
        <v>23</v>
      </c>
      <c r="DE5" s="56">
        <f>DD5+1</f>
        <v>24</v>
      </c>
      <c r="DF5" s="56">
        <f>DE5+1</f>
        <v>25</v>
      </c>
      <c r="DG5" s="56">
        <f>IF(DG3="","",DF5+1)</f>
        <v>26</v>
      </c>
      <c r="DH5" s="56">
        <f>IF(DG5="","",IF(DATE(YEAR(DG2),MONTH(DG2),DAY(DG2+7))&lt;DG2,DG5,DG5+1))</f>
        <v>27</v>
      </c>
      <c r="DI5" s="57">
        <f>IF(AND(DG5="",DH5=""),DF5+1,IF(WEEKDAY(DATE(YEAR(DI1),MONTH(DI1),DAY(1)),1)=2,DH5+1,IF(DATE(YEAR(DG2),MONTH(DG2),DAY(DG2+7))&lt;DG2,DH5,DG5+1)))</f>
        <v>27</v>
      </c>
      <c r="DJ5" s="56">
        <f>DI5+1</f>
        <v>28</v>
      </c>
      <c r="DK5" s="56">
        <f>DJ5+1</f>
        <v>29</v>
      </c>
      <c r="DL5" s="56">
        <f>DK5+1</f>
        <v>30</v>
      </c>
      <c r="DM5" s="56">
        <f>IF(DM3="","",DL5+1)</f>
        <v>31</v>
      </c>
      <c r="DN5" s="56">
        <f>IF(DM5="","",IF(DATE(YEAR(DM2),MONTH(DM2),DAY(DM2+7))&lt;DM2,DM5,DM5+1))</f>
        <v>31</v>
      </c>
      <c r="DO5" s="57">
        <f>IF(AND(DM5="",DN5=""),DL5+1,IF(WEEKDAY(DATE(YEAR(DO1),MONTH(DO1),DAY(1)),1)=2,DN5+1,IF(DATE(YEAR(DM2),MONTH(DM2),DAY(DM2+7))&lt;DM2,DN5,DM5+1)))</f>
        <v>31</v>
      </c>
      <c r="DP5" s="56">
        <f>DO5+1</f>
        <v>32</v>
      </c>
      <c r="DQ5" s="56">
        <f>DP5+1</f>
        <v>33</v>
      </c>
      <c r="DR5" s="56">
        <f>DQ5+1</f>
        <v>34</v>
      </c>
      <c r="DS5" s="56">
        <f>IF(DS3="","",DR5+1)</f>
        <v>35</v>
      </c>
      <c r="DT5" s="56">
        <f>IF(DS5="","",IF(DATE(YEAR(DS2),MONTH(DS2),DAY(DS2+7))&lt;DS2,DS5,DS5+1))</f>
        <v>35</v>
      </c>
      <c r="DU5" s="57">
        <f>IF(AND(DS5="",DT5=""),DR5+1,IF(WEEKDAY(DATE(YEAR(DU1),MONTH(DU1),DAY(1)),1)=2,DT5+1,IF(DATE(YEAR(DS2),MONTH(DS2),DAY(DS2+7))&lt;DS2,DT5,DS5+1)))</f>
        <v>36</v>
      </c>
      <c r="DV5" s="56">
        <f>DU5+1</f>
        <v>37</v>
      </c>
      <c r="DW5" s="56">
        <f>DV5+1</f>
        <v>38</v>
      </c>
      <c r="DX5" s="56">
        <f>DW5+1</f>
        <v>39</v>
      </c>
      <c r="DY5" s="56">
        <f>IF(DY3="","",DX5+1)</f>
        <v>40</v>
      </c>
      <c r="DZ5" s="56">
        <f>IF(DY5="","",IF(DATE(YEAR(DY2),MONTH(DY2),DAY(DY2+7))&lt;DY2,DY5,DY5+1))</f>
        <v>40</v>
      </c>
      <c r="EA5" s="57">
        <f>IF(AND(DY5="",DZ5=""),DX5+1,IF(WEEKDAY(DATE(YEAR(EA1),MONTH(EA1),DAY(1)),1)=2,DZ5+1,IF(DATE(YEAR(DY2),MONTH(DY2),DAY(DY2+7))&lt;DY2,DZ5,DY5+1)))</f>
        <v>40</v>
      </c>
      <c r="EB5" s="56">
        <f>EA5+1</f>
        <v>41</v>
      </c>
      <c r="EC5" s="56">
        <f>EB5+1</f>
        <v>42</v>
      </c>
      <c r="ED5" s="56">
        <f>EC5+1</f>
        <v>43</v>
      </c>
      <c r="EE5" s="56">
        <f>IF(EE3="","",ED5+1)</f>
        <v>44</v>
      </c>
      <c r="EF5" s="56">
        <f>IF(EE5="","",IF(DATE(YEAR(EE2),MONTH(EE2),DAY(EE2+7))&lt;EE2,EE5,EE5+1))</f>
        <v>44</v>
      </c>
      <c r="EG5" s="57">
        <f>IF(AND(EE5="",EF5=""),ED5+1,IF(WEEKDAY(DATE(YEAR(EG1),MONTH(EG1),DAY(1)),1)=2,EF5+1,IF(DATE(YEAR(EE2),MONTH(EE2),DAY(EE2+7))&lt;EE2,EF5,EE5+1)))</f>
        <v>44</v>
      </c>
      <c r="EH5" s="56">
        <f>EG5+1</f>
        <v>45</v>
      </c>
      <c r="EI5" s="56">
        <f>EH5+1</f>
        <v>46</v>
      </c>
      <c r="EJ5" s="56">
        <f>EI5+1</f>
        <v>47</v>
      </c>
      <c r="EK5" s="56">
        <f>IF(EK3="","",EJ5+1)</f>
        <v>48</v>
      </c>
      <c r="EL5" s="56">
        <f>IF(EK5="","",IF(DATE(YEAR(EK2),MONTH(EK2),DAY(EK2+7))&lt;EK2,EK5,EK5+1))</f>
        <v>48</v>
      </c>
      <c r="EM5" s="57">
        <f>IF(AND(EK5="",EL5=""),EJ5+1,IF(WEEKDAY(DATE(YEAR(EM1),MONTH(EM1),DAY(1)),1)=2,EL5+1,IF(DATE(YEAR(EK2),MONTH(EK2),DAY(EK2+7))&lt;EK2,EL5,EK5+1)))</f>
        <v>49</v>
      </c>
      <c r="EN5" s="56">
        <f>EM5+1</f>
        <v>50</v>
      </c>
      <c r="EO5" s="56">
        <f>EN5+1</f>
        <v>51</v>
      </c>
      <c r="EP5" s="56">
        <f>EO5+1</f>
        <v>52</v>
      </c>
      <c r="EQ5" s="56">
        <f>IF(EQ3="","",EP5+1)</f>
        <v>53</v>
      </c>
      <c r="ER5" s="56">
        <f>IF(EQ5="","",IF(DATE(YEAR(EQ2),MONTH(EQ2),DAY(EQ2+7))&lt;EQ2,EQ5,EQ5+1))</f>
        <v>53</v>
      </c>
      <c r="ES5" s="57">
        <v>1</v>
      </c>
      <c r="ET5" s="56">
        <f>ES5+1</f>
        <v>2</v>
      </c>
      <c r="EU5" s="56">
        <f>ET5+1</f>
        <v>3</v>
      </c>
      <c r="EV5" s="56">
        <f>EU5+1</f>
        <v>4</v>
      </c>
      <c r="EW5" s="56">
        <f>IF(EW3="","",EV5+1)</f>
        <v>5</v>
      </c>
      <c r="EX5" s="56">
        <f>IF(EW5="","",IF(DATE(YEAR(EW2),MONTH(EW2),DAY(EW2+7))&lt;EW2,EW5,EW5+1))</f>
        <v>5</v>
      </c>
      <c r="EY5" s="57">
        <f>IF(AND(EW5="",EX5=""),EV5+1,IF(WEEKDAY(DATE(YEAR(EY1),MONTH(EY1),DAY(1)),1)=2,EX5+1,IF(DATE(YEAR(EW2),MONTH(EW2),DAY(EW2+7))&lt;EW2,EX5,EW5+1)))</f>
        <v>5</v>
      </c>
      <c r="EZ5" s="56">
        <f>EY5+1</f>
        <v>6</v>
      </c>
      <c r="FA5" s="56">
        <f>EZ5+1</f>
        <v>7</v>
      </c>
      <c r="FB5" s="56">
        <f>FA5+1</f>
        <v>8</v>
      </c>
      <c r="FC5" s="56">
        <f>IF(FC3="","",FB5+1)</f>
        <v>9</v>
      </c>
      <c r="FD5" s="56">
        <f>IF(FC5="","",IF(DATE(YEAR(FC2),MONTH(FC2),DAY(FC2+7))&lt;FC2,FC5,FC5+1))</f>
        <v>9</v>
      </c>
      <c r="FE5" s="57">
        <f>IF(AND(FC5="",FD5=""),FB5+1,IF(WEEKDAY(DATE(YEAR(FE1),MONTH(FE1),DAY(1)),1)=2,FD5+1,IF(DATE(YEAR(FC2),MONTH(FC2),DAY(FC2+7))&lt;FC2,FD5,FC5+1)))</f>
        <v>9</v>
      </c>
      <c r="FF5" s="56">
        <f>FE5+1</f>
        <v>10</v>
      </c>
      <c r="FG5" s="56">
        <f>FF5+1</f>
        <v>11</v>
      </c>
      <c r="FH5" s="56">
        <f>FG5+1</f>
        <v>12</v>
      </c>
      <c r="FI5" s="56">
        <f>IF(FI3="","",FH5+1)</f>
        <v>13</v>
      </c>
      <c r="FJ5" s="56">
        <f>IF(FI5="","",IF(DATE(YEAR(FI2),MONTH(FI2),DAY(FI2+7))&lt;FI2,FI5,FI5+1))</f>
        <v>14</v>
      </c>
      <c r="FK5" s="57">
        <f>IF(AND(FI5="",FJ5=""),FH5+1,IF(WEEKDAY(DATE(YEAR(FK1),MONTH(FK1),DAY(1)),1)=2,FJ5+1,IF(DATE(YEAR(FI2),MONTH(FI2),DAY(FI2+7))&lt;FI2,FJ5,FI5+1)))</f>
        <v>14</v>
      </c>
      <c r="FL5" s="56">
        <f>FK5+1</f>
        <v>15</v>
      </c>
      <c r="FM5" s="56">
        <f>FL5+1</f>
        <v>16</v>
      </c>
      <c r="FN5" s="56">
        <f>FM5+1</f>
        <v>17</v>
      </c>
      <c r="FO5" s="56">
        <f>IF(FO3="","",FN5+1)</f>
        <v>18</v>
      </c>
      <c r="FP5" s="56">
        <f>IF(FO5="","",IF(DATE(YEAR(FO2),MONTH(FO2),DAY(FO2+7))&lt;FO2,FO5,FO5+1))</f>
        <v>18</v>
      </c>
      <c r="FQ5" s="57">
        <f>IF(AND(FO5="",FP5=""),FN5+1,IF(WEEKDAY(DATE(YEAR(FQ1),MONTH(FQ1),DAY(1)),1)=2,FP5+1,IF(DATE(YEAR(FO2),MONTH(FO2),DAY(FO2+7))&lt;FO2,FP5,FO5+1)))</f>
        <v>18</v>
      </c>
      <c r="FR5" s="56">
        <f>FQ5+1</f>
        <v>19</v>
      </c>
      <c r="FS5" s="56">
        <f>FR5+1</f>
        <v>20</v>
      </c>
      <c r="FT5" s="56">
        <f>FS5+1</f>
        <v>21</v>
      </c>
      <c r="FU5" s="56">
        <f>IF(FU3="","",FT5+1)</f>
        <v>22</v>
      </c>
      <c r="FV5" s="56">
        <f>IF(FU5="","",IF(DATE(YEAR(FU2),MONTH(FU2),DAY(FU2+7))&lt;FU2,FU5,FU5+1))</f>
        <v>22</v>
      </c>
      <c r="FW5" s="57">
        <f>IF(AND(FU5="",FV5=""),FT5+1,IF(WEEKDAY(DATE(YEAR(FW1),MONTH(FW1),DAY(1)),1)=2,FV5+1,IF(DATE(YEAR(FU2),MONTH(FU2),DAY(FU2+7))&lt;FU2,FV5,FU5+1)))</f>
        <v>23</v>
      </c>
      <c r="FX5" s="56">
        <f>FW5+1</f>
        <v>24</v>
      </c>
      <c r="FY5" s="56">
        <f>FX5+1</f>
        <v>25</v>
      </c>
      <c r="FZ5" s="56">
        <f>FY5+1</f>
        <v>26</v>
      </c>
      <c r="GA5" s="56">
        <f>IF(GA3="","",FZ5+1)</f>
        <v>27</v>
      </c>
      <c r="GB5" s="56">
        <f>IF(GA5="","",IF(DATE(YEAR(GA2),MONTH(GA2),DAY(GA2+7))&lt;GA2,GA5,GA5+1))</f>
        <v>27</v>
      </c>
      <c r="GC5" s="57">
        <f>IF(AND(GA5="",GB5=""),FZ5+1,IF(WEEKDAY(DATE(YEAR(GC1),MONTH(GC1),DAY(1)),1)=2,GB5+1,IF(DATE(YEAR(GA2),MONTH(GA2),DAY(GA2+7))&lt;GA2,GB5,GA5+1)))</f>
        <v>27</v>
      </c>
      <c r="GD5" s="56">
        <f>GC5+1</f>
        <v>28</v>
      </c>
      <c r="GE5" s="56">
        <f>GD5+1</f>
        <v>29</v>
      </c>
      <c r="GF5" s="56">
        <f>GE5+1</f>
        <v>30</v>
      </c>
      <c r="GG5" s="56">
        <f>IF(GG3="","",GF5+1)</f>
        <v>31</v>
      </c>
      <c r="GH5" s="56">
        <f>IF(GG5="","",IF(DATE(YEAR(GG2),MONTH(GG2),DAY(GG2+7))&lt;GG2,GG5,GG5+1))</f>
        <v>31</v>
      </c>
      <c r="GI5" s="57">
        <f>IF(AND(GG5="",GH5=""),GF5+1,IF(WEEKDAY(DATE(YEAR(GI1),MONTH(GI1),DAY(1)),1)=2,GH5+1,IF(DATE(YEAR(GG2),MONTH(GG2),DAY(GG2+7))&lt;GG2,GH5,GG5+1)))</f>
        <v>31</v>
      </c>
      <c r="GJ5" s="56">
        <f>GI5+1</f>
        <v>32</v>
      </c>
      <c r="GK5" s="56">
        <f>GJ5+1</f>
        <v>33</v>
      </c>
      <c r="GL5" s="56">
        <f>GK5+1</f>
        <v>34</v>
      </c>
      <c r="GM5" s="56">
        <f>IF(GM3="","",GL5+1)</f>
        <v>35</v>
      </c>
      <c r="GN5" s="56">
        <f>IF(GM5="","",IF(DATE(YEAR(GM2),MONTH(GM2),DAY(GM2+7))&lt;GM2,GM5,GM5+1))</f>
        <v>36</v>
      </c>
      <c r="GO5" s="57">
        <f>IF(AND(GM5="",GN5=""),GL5+1,IF(WEEKDAY(DATE(YEAR(GO1),MONTH(GO1),DAY(1)),1)=2,GN5+1,IF(DATE(YEAR(GM2),MONTH(GM2),DAY(GM2+7))&lt;GM2,GN5,GM5+1)))</f>
        <v>36</v>
      </c>
      <c r="GP5" s="56">
        <f>GO5+1</f>
        <v>37</v>
      </c>
      <c r="GQ5" s="56">
        <f>GP5+1</f>
        <v>38</v>
      </c>
      <c r="GR5" s="56">
        <f>GQ5+1</f>
        <v>39</v>
      </c>
      <c r="GS5" s="56">
        <f>IF(GS3="","",GR5+1)</f>
        <v>40</v>
      </c>
      <c r="GT5" s="56">
        <f>IF(GS5="","",IF(DATE(YEAR(GS2),MONTH(GS2),DAY(GS2+7))&lt;GS2,GS5,GS5+1))</f>
        <v>40</v>
      </c>
      <c r="GU5" s="57">
        <f>IF(AND(GS5="",GT5=""),GR5+1,IF(WEEKDAY(DATE(YEAR(GU1),MONTH(GU1),DAY(1)),1)=2,GT5+1,IF(DATE(YEAR(GS2),MONTH(GS2),DAY(GS2+7))&lt;GS2,GT5,GS5+1)))</f>
        <v>40</v>
      </c>
      <c r="GV5" s="56">
        <f>GU5+1</f>
        <v>41</v>
      </c>
      <c r="GW5" s="56">
        <f>GV5+1</f>
        <v>42</v>
      </c>
      <c r="GX5" s="56">
        <f>GW5+1</f>
        <v>43</v>
      </c>
      <c r="GY5" s="56">
        <f>IF(GY3="","",GX5+1)</f>
        <v>44</v>
      </c>
      <c r="GZ5" s="56">
        <f>IF(GY5="","",IF(DATE(YEAR(GY2),MONTH(GY2),DAY(GY2+7))&lt;GY2,GY5,GY5+1))</f>
        <v>44</v>
      </c>
      <c r="HA5" s="57">
        <f>IF(AND(GY5="",GZ5=""),GX5+1,IF(WEEKDAY(DATE(YEAR(HA1),MONTH(HA1),DAY(1)),1)=2,GZ5+1,IF(DATE(YEAR(GY2),MONTH(GY2),DAY(GY2+7))&lt;GY2,GZ5,GY5+1)))</f>
        <v>44</v>
      </c>
      <c r="HB5" s="56">
        <f>HA5+1</f>
        <v>45</v>
      </c>
      <c r="HC5" s="56">
        <f>HB5+1</f>
        <v>46</v>
      </c>
      <c r="HD5" s="56">
        <f>HC5+1</f>
        <v>47</v>
      </c>
      <c r="HE5" s="56">
        <f>IF(HE3="","",HD5+1)</f>
        <v>48</v>
      </c>
      <c r="HF5" s="56">
        <f>IF(HE5="","",IF(DATE(YEAR(HE2),MONTH(HE2),DAY(HE2+7))&lt;HE2,HE5,HE5+1))</f>
        <v>49</v>
      </c>
      <c r="HG5" s="57">
        <f>IF(AND(HE5="",HF5=""),HD5+1,IF(WEEKDAY(DATE(YEAR(HG1),MONTH(HG1),DAY(1)),1)=2,HF5+1,IF(DATE(YEAR(HE2),MONTH(HE2),DAY(HE2+7))&lt;HE2,HF5,HE5+1)))</f>
        <v>49</v>
      </c>
      <c r="HH5" s="56">
        <f>HG5+1</f>
        <v>50</v>
      </c>
      <c r="HI5" s="56">
        <f>HH5+1</f>
        <v>51</v>
      </c>
      <c r="HJ5" s="56">
        <f>HI5+1</f>
        <v>52</v>
      </c>
      <c r="HK5" s="56">
        <f>IF(HK3="","",HJ5+1)</f>
        <v>53</v>
      </c>
      <c r="HL5" s="56">
        <f>IF(HK5="","",IF(DATE(YEAR(HK2),MONTH(HK2),DAY(HK2+7))&lt;HK2,HK5,HK5+1))</f>
        <v>53</v>
      </c>
      <c r="HM5" s="118">
        <v>1</v>
      </c>
      <c r="HN5" s="118">
        <f>HM5+1</f>
        <v>2</v>
      </c>
      <c r="HO5" s="118">
        <f>HN5+1</f>
        <v>3</v>
      </c>
      <c r="HP5" s="118">
        <f>HO5+1</f>
        <v>4</v>
      </c>
      <c r="HQ5" s="118">
        <f>IF(HQ3="","",HP5+1)</f>
        <v>5</v>
      </c>
      <c r="HR5" s="118">
        <f>IF(HQ5="","",IF(DATE(YEAR(HQ2),MONTH(HQ2),DAY(HQ2+7))&lt;HQ2,HQ5,HQ5+1))</f>
        <v>5</v>
      </c>
      <c r="HS5" s="118">
        <f>IF(AND(HQ5="",HR5=""),HP5+1,IF(WEEKDAY(DATE(YEAR(HS1),MONTH(HS1),DAY(1)),1)=2,HR5+1,IF(DATE(YEAR(HQ2),MONTH(HQ2),DAY(HQ2+7))&lt;HQ2,HR5,HQ5+1)))</f>
        <v>6</v>
      </c>
      <c r="HT5" s="118">
        <f>HS5+1</f>
        <v>7</v>
      </c>
      <c r="HU5" s="118">
        <f>HT5+1</f>
        <v>8</v>
      </c>
      <c r="HV5" s="118">
        <f>HU5+1</f>
        <v>9</v>
      </c>
      <c r="HW5" s="118">
        <f>IF(HW3="","",HV5+1)</f>
      </c>
      <c r="HX5" s="118">
        <f>IF(HW5="","",IF(DATE(YEAR(HW2),MONTH(HW2),DAY(HW2+7))&lt;HW2,HW5,HW5+1))</f>
      </c>
      <c r="HY5" s="118">
        <f>IF(AND(HW5="",HX5=""),HV5+1,IF(WEEKDAY(DATE(YEAR(HY1),MONTH(HY1),DAY(1)),1)=2,HX5+1,IF(DATE(YEAR(HW2),MONTH(HW2),DAY(HW2+7))&lt;HW2,HX5,HW5+1)))</f>
        <v>10</v>
      </c>
      <c r="HZ5" s="118">
        <f>HY5+1</f>
        <v>11</v>
      </c>
      <c r="IA5" s="118">
        <f>HZ5+1</f>
        <v>12</v>
      </c>
      <c r="IB5" s="118">
        <f>IA5+1</f>
        <v>13</v>
      </c>
      <c r="IC5" s="118">
        <f>IF(IC3="","",IB5+1)</f>
        <v>14</v>
      </c>
      <c r="ID5" s="118">
        <f>IF(IC5="","",IF(DATE(YEAR(IC2),MONTH(IC2),DAY(IC2+7))&lt;IC2,IC5,IC5+1))</f>
        <v>14</v>
      </c>
      <c r="IE5" s="118">
        <f>IF(AND(IC5="",ID5=""),IB5+1,IF(WEEKDAY(DATE(YEAR(IE1),MONTH(IE1),DAY(1)),1)=2,ID5+1,IF(DATE(YEAR(IC2),MONTH(IC2),DAY(IC2+7))&lt;IC2,ID5,IC5+1)))</f>
        <v>14</v>
      </c>
      <c r="IF5" s="118">
        <f>IE5+1</f>
        <v>15</v>
      </c>
      <c r="IG5" s="118">
        <f>IF5+1</f>
        <v>16</v>
      </c>
      <c r="IH5" s="118">
        <f>IG5+1</f>
        <v>17</v>
      </c>
      <c r="II5" s="118">
        <f>IF(II3="","",IH5+1)</f>
        <v>18</v>
      </c>
      <c r="IJ5" s="118">
        <f>IF(II5="","",IF(DATE(YEAR(II2),MONTH(II2),DAY(II2+7))&lt;II2,II5,II5+1))</f>
        <v>18</v>
      </c>
      <c r="IK5" s="118">
        <f>IF(AND(II5="",IJ5=""),IH5+1,IF(WEEKDAY(DATE(YEAR(IK1),MONTH(IK1),DAY(1)),1)=2,IJ5+1,IF(DATE(YEAR(II2),MONTH(II2),DAY(II2+7))&lt;II2,IJ5,II5+1)))</f>
        <v>18</v>
      </c>
      <c r="IL5" s="118">
        <f>IK5+1</f>
        <v>19</v>
      </c>
      <c r="IM5" s="118">
        <f>IL5+1</f>
        <v>20</v>
      </c>
      <c r="IN5" s="118">
        <f>IM5+1</f>
        <v>21</v>
      </c>
      <c r="IO5" s="118">
        <f>IF(IO3="","",IN5+1)</f>
        <v>22</v>
      </c>
      <c r="IP5" s="118">
        <f>IF(IO5="","",IF(DATE(YEAR(IO2),MONTH(IO2),DAY(IO2+7))&lt;IO2,IO5,IO5+1))</f>
        <v>23</v>
      </c>
      <c r="IQ5" s="118">
        <f>IF(AND(IO5="",IP5=""),IN5+1,IF(WEEKDAY(DATE(YEAR(IQ1),MONTH(IQ1),DAY(1)),1)=2,IP5+1,IF(DATE(YEAR(IO2),MONTH(IO2),DAY(IO2+7))&lt;IO2,IP5,IO5+1)))</f>
        <v>23</v>
      </c>
      <c r="IR5" s="118">
        <f>IQ5+1</f>
        <v>24</v>
      </c>
      <c r="IS5" s="118">
        <f>IR5+1</f>
        <v>25</v>
      </c>
      <c r="IT5" s="118">
        <f>IS5+1</f>
        <v>26</v>
      </c>
      <c r="IU5" s="118">
        <f>IF(IU3="","",IT5+1)</f>
        <v>27</v>
      </c>
      <c r="IV5" s="118">
        <f>IF(IU5="","",IF(DATE(YEAR(IU2),MONTH(IU2),DAY(IU2+7))&lt;IU2,IU5,IU5+1))</f>
        <v>27</v>
      </c>
    </row>
    <row r="6" spans="2:256" s="53" customFormat="1" ht="12.75">
      <c r="B6" s="107"/>
      <c r="C6" s="107"/>
      <c r="E6" s="54">
        <f>E5</f>
        <v>1</v>
      </c>
      <c r="F6" s="54">
        <f>F5</f>
        <v>2</v>
      </c>
      <c r="G6" s="54">
        <f>G5</f>
        <v>3</v>
      </c>
      <c r="H6" s="54">
        <f>H5</f>
        <v>4</v>
      </c>
      <c r="I6" s="54">
        <f>IF(I5="","",IF(H5=I5,"",H5+1))</f>
        <v>5</v>
      </c>
      <c r="J6" s="54">
        <f>IF(I5=J5,"",I5+1)</f>
      </c>
      <c r="K6" s="54">
        <f>IF(AND(I5="",J5=""),"",IF(J5=K5,"",J5+1))</f>
      </c>
      <c r="L6" s="54">
        <f>IF(K5=L5,"",K5+1)</f>
        <v>6</v>
      </c>
      <c r="M6" s="54">
        <f>IF(L5=M5,"",L5+1)</f>
        <v>7</v>
      </c>
      <c r="N6" s="54">
        <f>IF(M5=N5,"",M5+1)</f>
        <v>8</v>
      </c>
      <c r="O6" s="54">
        <f>IF(O5="","",IF(N5=O5,"",N5+1))</f>
        <v>9</v>
      </c>
      <c r="P6" s="54">
        <f>IF(O5=P5,"",O5+1)</f>
      </c>
      <c r="Q6" s="54">
        <f>IF(AND(O5="",P5=""),"",IF(P5=Q5,"",P5+1))</f>
      </c>
      <c r="R6" s="54">
        <f>IF(Q5=R5,"",Q5+1)</f>
        <v>10</v>
      </c>
      <c r="S6" s="54">
        <f>IF(R5=S5,"",R5+1)</f>
        <v>11</v>
      </c>
      <c r="T6" s="54">
        <f>IF(S5=T5,"",S5+1)</f>
        <v>12</v>
      </c>
      <c r="U6" s="54">
        <f>IF(U5="","",IF(T5=U5,"",T5+1))</f>
        <v>13</v>
      </c>
      <c r="V6" s="54">
        <f>IF(U5=V5,"",U5+1)</f>
      </c>
      <c r="W6" s="54">
        <f>IF(AND(U5="",V5=""),"",IF(V5=W5,"",V5+1))</f>
      </c>
      <c r="X6" s="54">
        <f>IF(W5=X5,"",W5+1)</f>
        <v>14</v>
      </c>
      <c r="Y6" s="54">
        <f>IF(X5=Y5,"",X5+1)</f>
        <v>15</v>
      </c>
      <c r="Z6" s="54">
        <f>IF(Y5=Z5,"",Y5+1)</f>
        <v>16</v>
      </c>
      <c r="AA6" s="54">
        <f>IF(AA5="","",IF(Z5=AA5,"",Z5+1))</f>
        <v>17</v>
      </c>
      <c r="AB6" s="54">
        <f>IF(AA5=AB5,"",AA5+1)</f>
        <v>18</v>
      </c>
      <c r="AC6" s="54">
        <f>IF(AND(AA5="",AB5=""),"",IF(AB5=AC5,"",AB5+1))</f>
      </c>
      <c r="AD6" s="54">
        <f>IF(AC5=AD5,"",AC5+1)</f>
        <v>19</v>
      </c>
      <c r="AE6" s="54">
        <f>IF(AD5=AE5,"",AD5+1)</f>
        <v>20</v>
      </c>
      <c r="AF6" s="54">
        <f>IF(AE5=AF5,"",AE5+1)</f>
        <v>21</v>
      </c>
      <c r="AG6" s="54">
        <f>IF(AG5="","",IF(AF5=AG5,"",AF5+1))</f>
        <v>22</v>
      </c>
      <c r="AH6" s="54">
        <f>IF(AG5=AH5,"",AG5+1)</f>
      </c>
      <c r="AI6" s="54">
        <f>IF(AND(AG5="",AH5=""),"",IF(AH5=AI5,"",AH5+1))</f>
      </c>
      <c r="AJ6" s="54">
        <f>IF(AI5=AJ5,"",AI5+1)</f>
        <v>23</v>
      </c>
      <c r="AK6" s="54">
        <f>IF(AJ5=AK5,"",AJ5+1)</f>
        <v>24</v>
      </c>
      <c r="AL6" s="54">
        <f>IF(AK5=AL5,"",AK5+1)</f>
        <v>25</v>
      </c>
      <c r="AM6" s="54">
        <f>IF(AM5="","",IF(AL5=AM5,"",AL5+1))</f>
        <v>26</v>
      </c>
      <c r="AN6" s="54">
        <f>IF(AM5=AN5,"",AM5+1)</f>
      </c>
      <c r="AO6" s="54">
        <f>IF(AND(AM5="",AN5=""),"",IF(AN5=AO5,"",AN5+1))</f>
      </c>
      <c r="AP6" s="54">
        <f>IF(AO5=AP5,"",AO5+1)</f>
        <v>27</v>
      </c>
      <c r="AQ6" s="54">
        <f>IF(AP5=AQ5,"",AP5+1)</f>
        <v>28</v>
      </c>
      <c r="AR6" s="54">
        <f>IF(AQ5=AR5,"",AQ5+1)</f>
        <v>29</v>
      </c>
      <c r="AS6" s="54">
        <f>IF(AS5="","",IF(AR5=AS5,"",AR5+1))</f>
        <v>30</v>
      </c>
      <c r="AT6" s="54">
        <f>IF(AS5=AT5,"",AS5+1)</f>
        <v>31</v>
      </c>
      <c r="AU6" s="54">
        <f>IF(AND(AS5="",AT5=""),"",IF(AT5=AU5,"",AT5+1))</f>
      </c>
      <c r="AV6" s="54">
        <f>IF(AU5=AV5,"",AU5+1)</f>
        <v>32</v>
      </c>
      <c r="AW6" s="54">
        <f>IF(AV5=AW5,"",AV5+1)</f>
        <v>33</v>
      </c>
      <c r="AX6" s="54">
        <f>IF(AW5=AX5,"",AW5+1)</f>
        <v>34</v>
      </c>
      <c r="AY6" s="54">
        <f>IF(AY5="","",IF(AX5=AY5,"",AX5+1))</f>
        <v>35</v>
      </c>
      <c r="AZ6" s="54">
        <f>IF(AY5=AZ5,"",AY5+1)</f>
      </c>
      <c r="BA6" s="54">
        <f>IF(AND(AY5="",AZ5=""),"",IF(AZ5=BA5,"",AZ5+1))</f>
      </c>
      <c r="BB6" s="54">
        <f>IF(BA5=BB5,"",BA5+1)</f>
        <v>36</v>
      </c>
      <c r="BC6" s="54">
        <f>IF(BB5=BC5,"",BB5+1)</f>
        <v>37</v>
      </c>
      <c r="BD6" s="54">
        <f>IF(BC5=BD5,"",BC5+1)</f>
        <v>38</v>
      </c>
      <c r="BE6" s="54">
        <f>IF(BE5="","",IF(BD5=BE5,"",BD5+1))</f>
        <v>39</v>
      </c>
      <c r="BF6" s="54">
        <f>IF(BE5=BF5,"",BE5+1)</f>
      </c>
      <c r="BG6" s="54">
        <f>IF(AND(BE5="",BF5=""),"",IF(BF5=BG5,"",BF5+1))</f>
        <v>40</v>
      </c>
      <c r="BH6" s="54">
        <f>IF(BG5=BH5,"",BG5+1)</f>
        <v>41</v>
      </c>
      <c r="BI6" s="54">
        <f>IF(BH5=BI5,"",BH5+1)</f>
        <v>42</v>
      </c>
      <c r="BJ6" s="54">
        <f>IF(BI5=BJ5,"",BI5+1)</f>
        <v>43</v>
      </c>
      <c r="BK6" s="54">
        <f>IF(BK5="","",IF(BJ5=BK5,"",BJ5+1))</f>
        <v>44</v>
      </c>
      <c r="BL6" s="54">
        <f>IF(BK5=BL5,"",BK5+1)</f>
      </c>
      <c r="BM6" s="54">
        <f>IF(AND(BK5="",BL5=""),"",IF(BL5=BM5,"",BL5+1))</f>
      </c>
      <c r="BN6" s="54">
        <f>IF(BM5=BN5,"",BM5+1)</f>
        <v>45</v>
      </c>
      <c r="BO6" s="54">
        <f>IF(BN5=BO5,"",BN5+1)</f>
        <v>46</v>
      </c>
      <c r="BP6" s="54">
        <f>IF(BO5=BP5,"",BO5+1)</f>
        <v>47</v>
      </c>
      <c r="BQ6" s="54">
        <f>IF(BQ5="","",IF(BP5=BQ5,"",BP5+1))</f>
        <v>48</v>
      </c>
      <c r="BR6" s="54">
        <f>IF(BQ5=BR5,"",BQ5+1)</f>
      </c>
      <c r="BS6" s="54">
        <f>IF(AND(BQ5="",BR5=""),"",IF(BR5=BS5,"",BR5+1))</f>
      </c>
      <c r="BT6" s="54">
        <f>IF(BS5=BT5,"",BS5+1)</f>
        <v>49</v>
      </c>
      <c r="BU6" s="54">
        <f>IF(BT5=BU5,"",BT5+1)</f>
        <v>50</v>
      </c>
      <c r="BV6" s="54">
        <f>IF(BU5=BV5,"",BU5+1)</f>
        <v>51</v>
      </c>
      <c r="BW6" s="54">
        <f>IF(BW5="","",IF(BV5=BW5,"",BV5+1))</f>
        <v>52</v>
      </c>
      <c r="BX6" s="54">
        <f>IF(BW5=BX5,"",BW5+1)</f>
        <v>53</v>
      </c>
      <c r="BY6" s="54">
        <f>BY5</f>
        <v>1</v>
      </c>
      <c r="BZ6" s="54">
        <f>BZ5</f>
        <v>2</v>
      </c>
      <c r="CA6" s="54">
        <f>CA5</f>
        <v>3</v>
      </c>
      <c r="CB6" s="54">
        <f>CB5</f>
        <v>4</v>
      </c>
      <c r="CC6" s="54">
        <f>IF(CC5="","",IF(CB5=CC5,"",CB5+1))</f>
        <v>5</v>
      </c>
      <c r="CD6" s="54">
        <f>IF(CC5=CD5,"",CC5+1)</f>
      </c>
      <c r="CE6" s="54">
        <f>IF(AND(CC5="",CD5=""),"",IF(CD5=CE5,"",CD5+1))</f>
      </c>
      <c r="CF6" s="54">
        <f>IF(CE5=CF5,"",CE5+1)</f>
        <v>6</v>
      </c>
      <c r="CG6" s="54">
        <f>IF(CF5=CG5,"",CF5+1)</f>
        <v>7</v>
      </c>
      <c r="CH6" s="54">
        <f>IF(CG5=CH5,"",CG5+1)</f>
        <v>8</v>
      </c>
      <c r="CI6" s="54">
        <f>IF(CI5="","",IF(CH5=CI5,"",CH5+1))</f>
        <v>9</v>
      </c>
      <c r="CJ6" s="54">
        <f>IF(CI5=CJ5,"",CI5+1)</f>
      </c>
      <c r="CK6" s="54">
        <f>IF(AND(CI5="",CJ5=""),"",IF(CJ5=CK5,"",CJ5+1))</f>
      </c>
      <c r="CL6" s="54">
        <f>IF(CK5=CL5,"",CK5+1)</f>
        <v>10</v>
      </c>
      <c r="CM6" s="54">
        <f>IF(CL5=CM5,"",CL5+1)</f>
        <v>11</v>
      </c>
      <c r="CN6" s="54">
        <f>IF(CM5=CN5,"",CM5+1)</f>
        <v>12</v>
      </c>
      <c r="CO6" s="54">
        <f>IF(CO5="","",IF(CN5=CO5,"",CN5+1))</f>
        <v>13</v>
      </c>
      <c r="CP6" s="54">
        <f>IF(CO5=CP5,"",CO5+1)</f>
        <v>14</v>
      </c>
      <c r="CQ6" s="54">
        <f>IF(AND(CO5="",CP5=""),"",IF(CP5=CQ5,"",CP5+1))</f>
      </c>
      <c r="CR6" s="54">
        <f>IF(CQ5=CR5,"",CQ5+1)</f>
        <v>15</v>
      </c>
      <c r="CS6" s="54">
        <f>IF(CR5=CS5,"",CR5+1)</f>
        <v>16</v>
      </c>
      <c r="CT6" s="54">
        <f>IF(CS5=CT5,"",CS5+1)</f>
        <v>17</v>
      </c>
      <c r="CU6" s="54">
        <f>IF(CU5="","",IF(CT5=CU5,"",CT5+1))</f>
        <v>18</v>
      </c>
      <c r="CV6" s="54">
        <f>IF(CU5=CV5,"",CU5+1)</f>
      </c>
      <c r="CW6" s="54">
        <f>IF(AND(CU5="",CV5=""),"",IF(CV5=CW5,"",CV5+1))</f>
      </c>
      <c r="CX6" s="54">
        <f>IF(CW5=CX5,"",CW5+1)</f>
        <v>19</v>
      </c>
      <c r="CY6" s="54">
        <f>IF(CX5=CY5,"",CX5+1)</f>
        <v>20</v>
      </c>
      <c r="CZ6" s="54">
        <f>IF(CY5=CZ5,"",CY5+1)</f>
        <v>21</v>
      </c>
      <c r="DA6" s="54">
        <f>IF(DA5="","",IF(CZ5=DA5,"",CZ5+1))</f>
        <v>22</v>
      </c>
      <c r="DB6" s="54">
        <f>IF(DA5=DB5,"",DA5+1)</f>
      </c>
      <c r="DC6" s="54">
        <f>IF(AND(DA5="",DB5=""),"",IF(DB5=DC5,"",DB5+1))</f>
      </c>
      <c r="DD6" s="54">
        <f>IF(DC5=DD5,"",DC5+1)</f>
        <v>23</v>
      </c>
      <c r="DE6" s="54">
        <f>IF(DD5=DE5,"",DD5+1)</f>
        <v>24</v>
      </c>
      <c r="DF6" s="54">
        <f>IF(DE5=DF5,"",DE5+1)</f>
        <v>25</v>
      </c>
      <c r="DG6" s="54">
        <f>IF(DG5="","",IF(DF5=DG5,"",DF5+1))</f>
        <v>26</v>
      </c>
      <c r="DH6" s="54">
        <f>IF(DG5=DH5,"",DG5+1)</f>
        <v>27</v>
      </c>
      <c r="DI6" s="54">
        <f>IF(AND(DG5="",DH5=""),"",IF(DH5=DI5,"",DH5+1))</f>
      </c>
      <c r="DJ6" s="54">
        <f>IF(DI5=DJ5,"",DI5+1)</f>
        <v>28</v>
      </c>
      <c r="DK6" s="54">
        <f>IF(DJ5=DK5,"",DJ5+1)</f>
        <v>29</v>
      </c>
      <c r="DL6" s="54">
        <f>IF(DK5=DL5,"",DK5+1)</f>
        <v>30</v>
      </c>
      <c r="DM6" s="54">
        <f>IF(DM5="","",IF(DL5=DM5,"",DL5+1))</f>
        <v>31</v>
      </c>
      <c r="DN6" s="54">
        <f>IF(DM5=DN5,"",DM5+1)</f>
      </c>
      <c r="DO6" s="54">
        <f>IF(AND(DM5="",DN5=""),"",IF(DN5=DO5,"",DN5+1))</f>
      </c>
      <c r="DP6" s="54">
        <f>IF(DO5=DP5,"",DO5+1)</f>
        <v>32</v>
      </c>
      <c r="DQ6" s="54">
        <f>IF(DP5=DQ5,"",DP5+1)</f>
        <v>33</v>
      </c>
      <c r="DR6" s="54">
        <f>IF(DQ5=DR5,"",DQ5+1)</f>
        <v>34</v>
      </c>
      <c r="DS6" s="54">
        <f>IF(DS5="","",IF(DR5=DS5,"",DR5+1))</f>
        <v>35</v>
      </c>
      <c r="DT6" s="54">
        <f>IF(DS5=DT5,"",DS5+1)</f>
      </c>
      <c r="DU6" s="54">
        <f>IF(AND(DS5="",DT5=""),"",IF(DT5=DU5,"",DT5+1))</f>
        <v>36</v>
      </c>
      <c r="DV6" s="54">
        <f>IF(DU5=DV5,"",DU5+1)</f>
        <v>37</v>
      </c>
      <c r="DW6" s="54">
        <f>IF(DV5=DW5,"",DV5+1)</f>
        <v>38</v>
      </c>
      <c r="DX6" s="54">
        <f>IF(DW5=DX5,"",DW5+1)</f>
        <v>39</v>
      </c>
      <c r="DY6" s="54">
        <f>IF(DY5="","",IF(DX5=DY5,"",DX5+1))</f>
        <v>40</v>
      </c>
      <c r="DZ6" s="54">
        <f>IF(DY5=DZ5,"",DY5+1)</f>
      </c>
      <c r="EA6" s="54">
        <f>IF(AND(DY5="",DZ5=""),"",IF(DZ5=EA5,"",DZ5+1))</f>
      </c>
      <c r="EB6" s="54">
        <f>IF(EA5=EB5,"",EA5+1)</f>
        <v>41</v>
      </c>
      <c r="EC6" s="54">
        <f>IF(EB5=EC5,"",EB5+1)</f>
        <v>42</v>
      </c>
      <c r="ED6" s="54">
        <f>IF(EC5=ED5,"",EC5+1)</f>
        <v>43</v>
      </c>
      <c r="EE6" s="54">
        <f>IF(EE5="","",IF(ED5=EE5,"",ED5+1))</f>
        <v>44</v>
      </c>
      <c r="EF6" s="54">
        <f>IF(EE5=EF5,"",EE5+1)</f>
      </c>
      <c r="EG6" s="54">
        <f>IF(AND(EE5="",EF5=""),"",IF(EF5=EG5,"",EF5+1))</f>
      </c>
      <c r="EH6" s="54">
        <f>IF(EG5=EH5,"",EG5+1)</f>
        <v>45</v>
      </c>
      <c r="EI6" s="54">
        <f>IF(EH5=EI5,"",EH5+1)</f>
        <v>46</v>
      </c>
      <c r="EJ6" s="54">
        <f>IF(EI5=EJ5,"",EI5+1)</f>
        <v>47</v>
      </c>
      <c r="EK6" s="54">
        <f>IF(EK5="","",IF(EJ5=EK5,"",EJ5+1))</f>
        <v>48</v>
      </c>
      <c r="EL6" s="54">
        <f>IF(EK5=EL5,"",EK5+1)</f>
      </c>
      <c r="EM6" s="54">
        <f>IF(AND(EK5="",EL5=""),"",IF(EL5=EM5,"",EL5+1))</f>
        <v>49</v>
      </c>
      <c r="EN6" s="54">
        <f>IF(EM5=EN5,"",EM5+1)</f>
        <v>50</v>
      </c>
      <c r="EO6" s="54">
        <f>IF(EN5=EO5,"",EN5+1)</f>
        <v>51</v>
      </c>
      <c r="EP6" s="54">
        <f>IF(EO5=EP5,"",EO5+1)</f>
        <v>52</v>
      </c>
      <c r="EQ6" s="54">
        <f>IF(EQ5="","",IF(EP5=EQ5,"",EP5+1))</f>
        <v>53</v>
      </c>
      <c r="ER6" s="54">
        <f>IF(EQ5=ER5,"",EQ5+1)</f>
      </c>
      <c r="ES6" s="54">
        <f>ES5</f>
        <v>1</v>
      </c>
      <c r="ET6" s="54">
        <f>ET5</f>
        <v>2</v>
      </c>
      <c r="EU6" s="54">
        <f>EU5</f>
        <v>3</v>
      </c>
      <c r="EV6" s="54">
        <f>EV5</f>
        <v>4</v>
      </c>
      <c r="EW6" s="54">
        <f>IF(EW5="","",IF(EV5=EW5,"",EV5+1))</f>
        <v>5</v>
      </c>
      <c r="EX6" s="54">
        <f>IF(EW5=EX5,"",EW5+1)</f>
      </c>
      <c r="EY6" s="54">
        <f>IF(AND(EW5="",EX5=""),"",IF(EX5=EY5,"",EX5+1))</f>
      </c>
      <c r="EZ6" s="54">
        <f>IF(EY5=EZ5,"",EY5+1)</f>
        <v>6</v>
      </c>
      <c r="FA6" s="54">
        <f>IF(EZ5=FA5,"",EZ5+1)</f>
        <v>7</v>
      </c>
      <c r="FB6" s="54">
        <f>IF(FA5=FB5,"",FA5+1)</f>
        <v>8</v>
      </c>
      <c r="FC6" s="54">
        <f>IF(FC5="","",IF(FB5=FC5,"",FB5+1))</f>
        <v>9</v>
      </c>
      <c r="FD6" s="54">
        <f>IF(FC5=FD5,"",FC5+1)</f>
      </c>
      <c r="FE6" s="54">
        <f>IF(AND(FC5="",FD5=""),"",IF(FD5=FE5,"",FD5+1))</f>
      </c>
      <c r="FF6" s="54">
        <f>IF(FE5=FF5,"",FE5+1)</f>
        <v>10</v>
      </c>
      <c r="FG6" s="54">
        <f>IF(FF5=FG5,"",FF5+1)</f>
        <v>11</v>
      </c>
      <c r="FH6" s="54">
        <f>IF(FG5=FH5,"",FG5+1)</f>
        <v>12</v>
      </c>
      <c r="FI6" s="54">
        <f>IF(FI5="","",IF(FH5=FI5,"",FH5+1))</f>
        <v>13</v>
      </c>
      <c r="FJ6" s="54">
        <f>IF(FI5=FJ5,"",FI5+1)</f>
        <v>14</v>
      </c>
      <c r="FK6" s="54">
        <f>IF(AND(FI5="",FJ5=""),"",IF(FJ5=FK5,"",FJ5+1))</f>
      </c>
      <c r="FL6" s="54">
        <f>IF(FK5=FL5,"",FK5+1)</f>
        <v>15</v>
      </c>
      <c r="FM6" s="54">
        <f>IF(FL5=FM5,"",FL5+1)</f>
        <v>16</v>
      </c>
      <c r="FN6" s="54">
        <f>IF(FM5=FN5,"",FM5+1)</f>
        <v>17</v>
      </c>
      <c r="FO6" s="54">
        <f>IF(FO5="","",IF(FN5=FO5,"",FN5+1))</f>
        <v>18</v>
      </c>
      <c r="FP6" s="54">
        <f>IF(FO5=FP5,"",FO5+1)</f>
      </c>
      <c r="FQ6" s="54">
        <f>IF(AND(FO5="",FP5=""),"",IF(FP5=FQ5,"",FP5+1))</f>
      </c>
      <c r="FR6" s="54">
        <f>IF(FQ5=FR5,"",FQ5+1)</f>
        <v>19</v>
      </c>
      <c r="FS6" s="54">
        <f>IF(FR5=FS5,"",FR5+1)</f>
        <v>20</v>
      </c>
      <c r="FT6" s="54">
        <f>IF(FS5=FT5,"",FS5+1)</f>
        <v>21</v>
      </c>
      <c r="FU6" s="54">
        <f>IF(FU5="","",IF(FT5=FU5,"",FT5+1))</f>
        <v>22</v>
      </c>
      <c r="FV6" s="54">
        <f>IF(FU5=FV5,"",FU5+1)</f>
      </c>
      <c r="FW6" s="54">
        <f>IF(AND(FU5="",FV5=""),"",IF(FV5=FW5,"",FV5+1))</f>
        <v>23</v>
      </c>
      <c r="FX6" s="54">
        <f>IF(FW5=FX5,"",FW5+1)</f>
        <v>24</v>
      </c>
      <c r="FY6" s="54">
        <f>IF(FX5=FY5,"",FX5+1)</f>
        <v>25</v>
      </c>
      <c r="FZ6" s="54">
        <f>IF(FY5=FZ5,"",FY5+1)</f>
        <v>26</v>
      </c>
      <c r="GA6" s="54">
        <f>IF(GA5="","",IF(FZ5=GA5,"",FZ5+1))</f>
        <v>27</v>
      </c>
      <c r="GB6" s="54">
        <f>IF(GA5=GB5,"",GA5+1)</f>
      </c>
      <c r="GC6" s="54">
        <f>IF(AND(GA5="",GB5=""),"",IF(GB5=GC5,"",GB5+1))</f>
      </c>
      <c r="GD6" s="54">
        <f>IF(GC5=GD5,"",GC5+1)</f>
        <v>28</v>
      </c>
      <c r="GE6" s="54">
        <f>IF(GD5=GE5,"",GD5+1)</f>
        <v>29</v>
      </c>
      <c r="GF6" s="54">
        <f>IF(GE5=GF5,"",GE5+1)</f>
        <v>30</v>
      </c>
      <c r="GG6" s="54">
        <f>IF(GG5="","",IF(GF5=GG5,"",GF5+1))</f>
        <v>31</v>
      </c>
      <c r="GH6" s="54">
        <f>IF(GG5=GH5,"",GG5+1)</f>
      </c>
      <c r="GI6" s="54">
        <f>IF(AND(GG5="",GH5=""),"",IF(GH5=GI5,"",GH5+1))</f>
      </c>
      <c r="GJ6" s="54">
        <f>IF(GI5=GJ5,"",GI5+1)</f>
        <v>32</v>
      </c>
      <c r="GK6" s="54">
        <f>IF(GJ5=GK5,"",GJ5+1)</f>
        <v>33</v>
      </c>
      <c r="GL6" s="54">
        <f>IF(GK5=GL5,"",GK5+1)</f>
        <v>34</v>
      </c>
      <c r="GM6" s="54">
        <f>IF(GM5="","",IF(GL5=GM5,"",GL5+1))</f>
        <v>35</v>
      </c>
      <c r="GN6" s="54">
        <f>IF(GM5=GN5,"",GM5+1)</f>
        <v>36</v>
      </c>
      <c r="GO6" s="54">
        <f>IF(AND(GM5="",GN5=""),"",IF(GN5=GO5,"",GN5+1))</f>
      </c>
      <c r="GP6" s="54">
        <f>IF(GO5=GP5,"",GO5+1)</f>
        <v>37</v>
      </c>
      <c r="GQ6" s="54">
        <f>IF(GP5=GQ5,"",GP5+1)</f>
        <v>38</v>
      </c>
      <c r="GR6" s="54">
        <f>IF(GQ5=GR5,"",GQ5+1)</f>
        <v>39</v>
      </c>
      <c r="GS6" s="54">
        <f>IF(GS5="","",IF(GR5=GS5,"",GR5+1))</f>
        <v>40</v>
      </c>
      <c r="GT6" s="54">
        <f>IF(GS5=GT5,"",GS5+1)</f>
      </c>
      <c r="GU6" s="54">
        <f>IF(AND(GS5="",GT5=""),"",IF(GT5=GU5,"",GT5+1))</f>
      </c>
      <c r="GV6" s="54">
        <f>IF(GU5=GV5,"",GU5+1)</f>
        <v>41</v>
      </c>
      <c r="GW6" s="54">
        <f>IF(GV5=GW5,"",GV5+1)</f>
        <v>42</v>
      </c>
      <c r="GX6" s="54">
        <f>IF(GW5=GX5,"",GW5+1)</f>
        <v>43</v>
      </c>
      <c r="GY6" s="54">
        <f>IF(GY5="","",IF(GX5=GY5,"",GX5+1))</f>
        <v>44</v>
      </c>
      <c r="GZ6" s="54">
        <f>IF(GY5=GZ5,"",GY5+1)</f>
      </c>
      <c r="HA6" s="54">
        <f>IF(AND(GY5="",GZ5=""),"",IF(GZ5=HA5,"",GZ5+1))</f>
      </c>
      <c r="HB6" s="54">
        <f>IF(HA5=HB5,"",HA5+1)</f>
        <v>45</v>
      </c>
      <c r="HC6" s="54">
        <f>IF(HB5=HC5,"",HB5+1)</f>
        <v>46</v>
      </c>
      <c r="HD6" s="54">
        <f>IF(HC5=HD5,"",HC5+1)</f>
        <v>47</v>
      </c>
      <c r="HE6" s="54">
        <f>IF(HE5="","",IF(HD5=HE5,"",HD5+1))</f>
        <v>48</v>
      </c>
      <c r="HF6" s="54">
        <f>IF(HE5=HF5,"",HE5+1)</f>
        <v>49</v>
      </c>
      <c r="HG6" s="54">
        <f>IF(AND(HE5="",HF5=""),"",IF(HF5=HG5,"",HF5+1))</f>
      </c>
      <c r="HH6" s="54">
        <f>IF(HG5=HH5,"",HG5+1)</f>
        <v>50</v>
      </c>
      <c r="HI6" s="54">
        <f>IF(HH5=HI5,"",HH5+1)</f>
        <v>51</v>
      </c>
      <c r="HJ6" s="54">
        <f>IF(HI5=HJ5,"",HI5+1)</f>
        <v>52</v>
      </c>
      <c r="HK6" s="54">
        <f>IF(HK5="","",IF(HJ5=HK5,"",HJ5+1))</f>
        <v>53</v>
      </c>
      <c r="HL6" s="54">
        <f>IF(HK5=HL5,"",HK5+1)</f>
      </c>
      <c r="HM6" s="54">
        <f>HM5</f>
        <v>1</v>
      </c>
      <c r="HN6" s="54">
        <f>HN5</f>
        <v>2</v>
      </c>
      <c r="HO6" s="54">
        <f>HO5</f>
        <v>3</v>
      </c>
      <c r="HP6" s="54">
        <f>HP5</f>
        <v>4</v>
      </c>
      <c r="HQ6" s="54">
        <f>IF(HQ5="","",IF(HP5=HQ5,"",HP5+1))</f>
        <v>5</v>
      </c>
      <c r="HR6" s="54">
        <f>IF(HQ5=HR5,"",HQ5+1)</f>
      </c>
      <c r="HS6" s="54">
        <f>IF(AND(HQ5="",HR5=""),"",IF(HR5=HS5,"",HR5+1))</f>
        <v>6</v>
      </c>
      <c r="HT6" s="54">
        <f>IF(HS5=HT5,"",HS5+1)</f>
        <v>7</v>
      </c>
      <c r="HU6" s="54">
        <f>IF(HT5=HU5,"",HT5+1)</f>
        <v>8</v>
      </c>
      <c r="HV6" s="54">
        <f>IF(HU5=HV5,"",HU5+1)</f>
        <v>9</v>
      </c>
      <c r="HW6" s="54">
        <f>IF(HW5="","",IF(HV5=HW5,"",HV5+1))</f>
      </c>
      <c r="HX6" s="54">
        <f>IF(HW5=HX5,"",HW5+1)</f>
      </c>
      <c r="HY6" s="54">
        <f>IF(AND(HW5="",HX5=""),"",IF(HX5=HY5,"",HX5+1))</f>
      </c>
      <c r="HZ6" s="54">
        <f>IF(HY5=HZ5,"",HY5+1)</f>
        <v>11</v>
      </c>
      <c r="IA6" s="54">
        <f>IF(HZ5=IA5,"",HZ5+1)</f>
        <v>12</v>
      </c>
      <c r="IB6" s="54">
        <f>IF(IA5=IB5,"",IA5+1)</f>
        <v>13</v>
      </c>
      <c r="IC6" s="54">
        <f>IF(IC5="","",IF(IB5=IC5,"",IB5+1))</f>
        <v>14</v>
      </c>
      <c r="ID6" s="54">
        <f>IF(IC5=ID5,"",IC5+1)</f>
      </c>
      <c r="IE6" s="54">
        <f>IF(AND(IC5="",ID5=""),"",IF(ID5=IE5,"",ID5+1))</f>
      </c>
      <c r="IF6" s="54">
        <f>IF(IE5=IF5,"",IE5+1)</f>
        <v>15</v>
      </c>
      <c r="IG6" s="54">
        <f>IF(IF5=IG5,"",IF5+1)</f>
        <v>16</v>
      </c>
      <c r="IH6" s="54">
        <f>IF(IG5=IH5,"",IG5+1)</f>
        <v>17</v>
      </c>
      <c r="II6" s="54">
        <f>IF(II5="","",IF(IH5=II5,"",IH5+1))</f>
        <v>18</v>
      </c>
      <c r="IJ6" s="54">
        <f>IF(II5=IJ5,"",II5+1)</f>
      </c>
      <c r="IK6" s="54">
        <f>IF(AND(II5="",IJ5=""),"",IF(IJ5=IK5,"",IJ5+1))</f>
      </c>
      <c r="IL6" s="54">
        <f>IF(IK5=IL5,"",IK5+1)</f>
        <v>19</v>
      </c>
      <c r="IM6" s="54">
        <f>IF(IL5=IM5,"",IL5+1)</f>
        <v>20</v>
      </c>
      <c r="IN6" s="54">
        <f>IF(IM5=IN5,"",IM5+1)</f>
        <v>21</v>
      </c>
      <c r="IO6" s="54">
        <f>IF(IO5="","",IF(IN5=IO5,"",IN5+1))</f>
        <v>22</v>
      </c>
      <c r="IP6" s="54">
        <f>IF(IO5=IP5,"",IO5+1)</f>
        <v>23</v>
      </c>
      <c r="IQ6" s="54">
        <f>IF(AND(IO5="",IP5=""),"",IF(IP5=IQ5,"",IP5+1))</f>
      </c>
      <c r="IR6" s="54">
        <f>IF(IQ5=IR5,"",IQ5+1)</f>
        <v>24</v>
      </c>
      <c r="IS6" s="54">
        <f>IF(IR5=IS5,"",IR5+1)</f>
        <v>25</v>
      </c>
      <c r="IT6" s="54">
        <f>IF(IS5=IT5,"",IS5+1)</f>
        <v>26</v>
      </c>
      <c r="IU6" s="54">
        <f>IF(IU5="","",IF(IT5=IU5,"",IT5+1))</f>
        <v>27</v>
      </c>
      <c r="IV6" s="54">
        <f>IF(IU5=IV5,"",IU5+1)</f>
      </c>
    </row>
    <row r="7" spans="2:38" ht="12.75">
      <c r="B7" s="52"/>
      <c r="C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row>
    <row r="8" spans="2:38" ht="12.75">
      <c r="B8" s="52"/>
      <c r="C8" s="52"/>
      <c r="E8" s="52" t="s">
        <v>35</v>
      </c>
      <c r="F8" s="119">
        <f>DATE(YEAR(WeeklyView!C1),MONTH(1),DAY(1))</f>
        <v>39083</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row>
    <row r="9" spans="2:38" ht="12.75">
      <c r="B9" s="52"/>
      <c r="C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row>
    <row r="10" spans="2:38" ht="12.75">
      <c r="B10" s="52"/>
      <c r="C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row>
    <row r="11" spans="2:38" ht="12.75">
      <c r="B11" s="52"/>
      <c r="C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row>
    <row r="12" spans="2:38" ht="12.75">
      <c r="B12" s="52"/>
      <c r="C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row>
    <row r="13" spans="2:38" ht="12.75">
      <c r="B13" s="52"/>
      <c r="C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row>
    <row r="14" spans="2:38" ht="12.75">
      <c r="B14" s="52"/>
      <c r="C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row>
    <row r="15" spans="2:38" ht="12.75">
      <c r="B15" s="52"/>
      <c r="C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row>
    <row r="16" spans="2:38" ht="12.75">
      <c r="B16" s="52"/>
      <c r="C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row>
    <row r="17" spans="2:38" ht="12.75">
      <c r="B17" s="52"/>
      <c r="C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row>
    <row r="18" spans="2:38" ht="12.75">
      <c r="B18" s="52"/>
      <c r="C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row>
    <row r="19" spans="2:38" ht="12.75">
      <c r="B19" s="52"/>
      <c r="C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row>
    <row r="20" spans="2:38" ht="12.75">
      <c r="B20" s="52"/>
      <c r="C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row>
    <row r="21" spans="2:38" ht="12.75">
      <c r="B21" s="52"/>
      <c r="C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row>
    <row r="22" spans="2:38" ht="12.75">
      <c r="B22" s="52"/>
      <c r="C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row>
    <row r="23" spans="2:38" ht="12.75">
      <c r="B23" s="52"/>
      <c r="C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row>
    <row r="24" spans="2:38" ht="12.75">
      <c r="B24" s="52"/>
      <c r="C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row>
    <row r="25" spans="2:38" ht="12.75">
      <c r="B25" s="52"/>
      <c r="C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row>
    <row r="26" spans="2:38" ht="12.75">
      <c r="B26" s="52"/>
      <c r="C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row>
    <row r="27" spans="2:38" ht="12.75">
      <c r="B27" s="52"/>
      <c r="C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row>
    <row r="28" spans="2:38" ht="12.75">
      <c r="B28" s="52"/>
      <c r="C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row>
    <row r="29" spans="2:38" ht="12.75">
      <c r="B29" s="52"/>
      <c r="C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row>
    <row r="30" spans="2:38" ht="12.75">
      <c r="B30" s="52"/>
      <c r="C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row>
    <row r="31" spans="2:38" ht="12.75">
      <c r="B31" s="52"/>
      <c r="C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row>
    <row r="32" spans="2:38" ht="12.75">
      <c r="B32" s="52"/>
      <c r="C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row>
    <row r="33" spans="2:38" ht="12.75">
      <c r="B33" s="52"/>
      <c r="C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row>
    <row r="34" spans="2:38" ht="12.75">
      <c r="B34" s="52"/>
      <c r="C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row>
    <row r="35" spans="2:38" ht="12.75">
      <c r="B35" s="52"/>
      <c r="C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row>
    <row r="36" spans="2:38" ht="12.75">
      <c r="B36" s="52"/>
      <c r="C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row>
    <row r="37" spans="2:38" ht="12.75">
      <c r="B37" s="52"/>
      <c r="C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row>
    <row r="38" spans="2:38" ht="12.75">
      <c r="B38" s="52"/>
      <c r="C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row>
    <row r="39" spans="2:38" ht="12.75">
      <c r="B39" s="52"/>
      <c r="C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row>
    <row r="40" spans="2:38" ht="12.75">
      <c r="B40" s="52"/>
      <c r="C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row>
    <row r="41" spans="2:38" ht="12.75">
      <c r="B41" s="52"/>
      <c r="C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row>
    <row r="42" spans="2:38" ht="12.75">
      <c r="B42" s="52"/>
      <c r="C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row>
    <row r="43" spans="2:38" ht="12.75">
      <c r="B43" s="52"/>
      <c r="C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row>
    <row r="44" spans="2:38" ht="12.75">
      <c r="B44" s="52"/>
      <c r="C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2:38" ht="12.75">
      <c r="B45" s="52"/>
      <c r="C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row>
    <row r="46" spans="2:38" ht="12.75">
      <c r="B46" s="52"/>
      <c r="C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row>
    <row r="47" spans="2:38" ht="12.75">
      <c r="B47" s="52"/>
      <c r="C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row>
    <row r="48" spans="2:38" ht="12.75">
      <c r="B48" s="52"/>
      <c r="C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row>
    <row r="49" spans="2:38" ht="12.75">
      <c r="B49" s="52"/>
      <c r="C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row>
    <row r="50" spans="2:38" ht="12.75">
      <c r="B50" s="52"/>
      <c r="C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row>
    <row r="51" spans="2:38" ht="12.75">
      <c r="B51" s="52"/>
      <c r="C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row>
    <row r="52" spans="2:38" ht="12.75">
      <c r="B52" s="52"/>
      <c r="C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row>
    <row r="53" spans="2:38" ht="12.75">
      <c r="B53" s="52"/>
      <c r="C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row>
    <row r="54" spans="2:38" ht="12.75">
      <c r="B54" s="52"/>
      <c r="C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row>
    <row r="55" spans="2:38" ht="12.75">
      <c r="B55" s="52"/>
      <c r="C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row>
    <row r="56" spans="2:38" ht="12.75">
      <c r="B56" s="52"/>
      <c r="C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row>
    <row r="57" spans="2:38" ht="12.75">
      <c r="B57" s="52"/>
      <c r="C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row>
    <row r="58" spans="2:38" ht="12.75">
      <c r="B58" s="52"/>
      <c r="C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row>
    <row r="59" spans="2:38" ht="12.75">
      <c r="B59" s="52"/>
      <c r="C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row>
    <row r="60" spans="2:38" ht="12.75">
      <c r="B60" s="52"/>
      <c r="C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row>
    <row r="61" spans="2:38" ht="12.75">
      <c r="B61" s="52"/>
      <c r="C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row>
    <row r="62" spans="2:38" ht="12.75">
      <c r="B62" s="52"/>
      <c r="C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row>
    <row r="63" spans="2:38" ht="12.75">
      <c r="B63" s="52"/>
      <c r="C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row>
    <row r="64" spans="2:38" ht="12.75">
      <c r="B64" s="52"/>
      <c r="C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row>
    <row r="65" spans="2:38" ht="12.75">
      <c r="B65" s="52"/>
      <c r="C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row>
    <row r="66" spans="2:38" ht="12.75">
      <c r="B66" s="52"/>
      <c r="C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row>
    <row r="67" spans="2:38" ht="12.75">
      <c r="B67" s="52"/>
      <c r="C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row>
    <row r="68" spans="2:38" ht="12.75">
      <c r="B68" s="52"/>
      <c r="C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row>
    <row r="69" spans="2:38" ht="12.75">
      <c r="B69" s="52"/>
      <c r="C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row>
    <row r="70" spans="2:38" ht="12.75">
      <c r="B70" s="52"/>
      <c r="C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row>
    <row r="71" spans="2:38" ht="12.75">
      <c r="B71" s="52"/>
      <c r="C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row>
    <row r="72" spans="2:38" ht="12.75">
      <c r="B72" s="52"/>
      <c r="C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row>
    <row r="73" spans="2:38" ht="12.75">
      <c r="B73" s="52"/>
      <c r="C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row>
    <row r="74" spans="2:38" ht="12.75">
      <c r="B74" s="52"/>
      <c r="C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row>
    <row r="75" spans="2:38" ht="12.75">
      <c r="B75" s="52"/>
      <c r="C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row>
    <row r="76" spans="2:38" ht="12.75">
      <c r="B76" s="52"/>
      <c r="C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row>
    <row r="77" spans="2:38" ht="12.75">
      <c r="B77" s="52"/>
      <c r="C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row>
    <row r="78" spans="2:38" ht="12.75">
      <c r="B78" s="52"/>
      <c r="C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row>
    <row r="79" spans="2:38" ht="12.75">
      <c r="B79" s="52"/>
      <c r="C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row>
    <row r="80" spans="2:38" ht="12.75">
      <c r="B80" s="52"/>
      <c r="C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row>
    <row r="81" spans="2:38" ht="12.75">
      <c r="B81" s="52"/>
      <c r="C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row>
    <row r="82" spans="2:38" ht="12.75">
      <c r="B82" s="52"/>
      <c r="C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row>
    <row r="83" spans="2:38" ht="12.75">
      <c r="B83" s="52"/>
      <c r="C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row>
    <row r="84" spans="2:38" ht="12.75">
      <c r="B84" s="52"/>
      <c r="C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row>
    <row r="85" spans="2:38" ht="12.75">
      <c r="B85" s="52"/>
      <c r="C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row>
    <row r="86" spans="2:38" ht="12.75">
      <c r="B86" s="52"/>
      <c r="C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row>
    <row r="87" spans="2:38" ht="12.75">
      <c r="B87" s="52"/>
      <c r="C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row>
    <row r="88" spans="2:38" ht="12.75">
      <c r="B88" s="52"/>
      <c r="C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row>
    <row r="89" spans="2:38" ht="12.75">
      <c r="B89" s="52"/>
      <c r="C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row>
    <row r="90" spans="2:38" ht="12.75">
      <c r="B90" s="52"/>
      <c r="C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row>
    <row r="91" spans="2:38" ht="12.75">
      <c r="B91" s="52"/>
      <c r="C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row>
    <row r="92" spans="2:38" ht="12.75">
      <c r="B92" s="52"/>
      <c r="C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row>
    <row r="93" spans="2:38" ht="12.75">
      <c r="B93" s="52"/>
      <c r="C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row>
    <row r="94" spans="2:38" ht="12.75">
      <c r="B94" s="52"/>
      <c r="C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row>
    <row r="95" spans="2:38" ht="12.75">
      <c r="B95" s="52"/>
      <c r="C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row>
    <row r="96" spans="2:38" ht="12.75">
      <c r="B96" s="52"/>
      <c r="C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row>
    <row r="97" spans="2:38" ht="12.75">
      <c r="B97" s="52"/>
      <c r="C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row>
    <row r="98" spans="2:38" ht="12.75">
      <c r="B98" s="52"/>
      <c r="C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row>
    <row r="99" spans="2:38" ht="12.75">
      <c r="B99" s="52"/>
      <c r="C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row>
    <row r="100" spans="2:38" ht="12.75">
      <c r="B100" s="52"/>
      <c r="C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row>
    <row r="101" spans="2:38" ht="12.75">
      <c r="B101" s="52"/>
      <c r="C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row>
    <row r="102" spans="2:38" ht="12.75">
      <c r="B102" s="52"/>
      <c r="C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row>
    <row r="103" spans="2:38" ht="12.75">
      <c r="B103" s="52"/>
      <c r="C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row>
    <row r="104" spans="2:38" ht="12.75">
      <c r="B104" s="52"/>
      <c r="C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row>
    <row r="105" spans="2:38" ht="12.75">
      <c r="B105" s="52"/>
      <c r="C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row>
    <row r="106" spans="2:38" ht="12.75">
      <c r="B106" s="52"/>
      <c r="C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row>
    <row r="107" spans="2:38" ht="12.75">
      <c r="B107" s="52"/>
      <c r="C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row>
    <row r="108" spans="2:38" ht="12.75">
      <c r="B108" s="52"/>
      <c r="C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row>
    <row r="109" spans="2:38" ht="12.75">
      <c r="B109" s="52"/>
      <c r="C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row>
    <row r="110" spans="2:38" ht="12.75">
      <c r="B110" s="52"/>
      <c r="C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row>
    <row r="111" spans="2:38" ht="12.75">
      <c r="B111" s="52"/>
      <c r="C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row>
    <row r="112" spans="2:38" ht="12.75">
      <c r="B112" s="52"/>
      <c r="C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row>
    <row r="113" spans="2:38" ht="12.75">
      <c r="B113" s="52"/>
      <c r="C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row>
    <row r="114" spans="2:38" ht="12.75">
      <c r="B114" s="52"/>
      <c r="C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row>
    <row r="115" spans="2:38" ht="12.75">
      <c r="B115" s="52"/>
      <c r="C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row>
    <row r="116" spans="2:38" ht="12.75">
      <c r="B116" s="52"/>
      <c r="C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row>
    <row r="117" spans="2:38" ht="12.75">
      <c r="B117" s="52"/>
      <c r="C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row>
    <row r="118" spans="2:38" ht="12.75">
      <c r="B118" s="52"/>
      <c r="C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row>
    <row r="119" spans="2:38" ht="12.75">
      <c r="B119" s="52"/>
      <c r="C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row>
    <row r="120" spans="2:38" ht="12.75">
      <c r="B120" s="52"/>
      <c r="C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row>
    <row r="121" spans="2:38" ht="12.75">
      <c r="B121" s="52"/>
      <c r="C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row>
    <row r="122" spans="2:38" ht="12.75">
      <c r="B122" s="52"/>
      <c r="C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row>
    <row r="123" spans="2:38" ht="12.75">
      <c r="B123" s="52"/>
      <c r="C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row>
    <row r="124" spans="2:38" ht="12.75">
      <c r="B124" s="52"/>
      <c r="C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row>
    <row r="125" spans="2:38" ht="12.75">
      <c r="B125" s="52"/>
      <c r="C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row>
    <row r="126" spans="2:38" ht="12.75">
      <c r="B126" s="52"/>
      <c r="C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row>
    <row r="127" spans="2:38" ht="12.75">
      <c r="B127" s="52"/>
      <c r="C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row>
    <row r="128" spans="2:38" ht="12.75">
      <c r="B128" s="52"/>
      <c r="C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row>
    <row r="129" spans="2:38" ht="12.75">
      <c r="B129" s="52"/>
      <c r="C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row>
    <row r="130" spans="2:38" ht="12.75">
      <c r="B130" s="52"/>
      <c r="C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row>
    <row r="131" spans="2:38" ht="12.75">
      <c r="B131" s="52"/>
      <c r="C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row>
    <row r="132" spans="2:38" ht="12.75">
      <c r="B132" s="52"/>
      <c r="C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row>
    <row r="133" spans="2:38" ht="12.75">
      <c r="B133" s="52"/>
      <c r="C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row>
    <row r="134" spans="2:38" ht="12.75">
      <c r="B134" s="52"/>
      <c r="C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row>
    <row r="135" spans="2:38" ht="12.75">
      <c r="B135" s="52"/>
      <c r="C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row>
    <row r="136" spans="2:38" ht="12.75">
      <c r="B136" s="52"/>
      <c r="C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row>
    <row r="137" spans="2:38" ht="12.75">
      <c r="B137" s="52"/>
      <c r="C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row>
    <row r="138" spans="2:38" ht="12.75">
      <c r="B138" s="52"/>
      <c r="C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row>
    <row r="139" spans="2:38" ht="12.75">
      <c r="B139" s="52"/>
      <c r="C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row>
    <row r="140" spans="2:38" ht="12.75">
      <c r="B140" s="52"/>
      <c r="C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row>
    <row r="141" spans="2:38" ht="12.75">
      <c r="B141" s="52"/>
      <c r="C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row>
    <row r="142" spans="2:38" ht="12.75">
      <c r="B142" s="52"/>
      <c r="C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row>
    <row r="143" spans="2:38" ht="12.75">
      <c r="B143" s="52"/>
      <c r="C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row>
    <row r="144" spans="2:38" ht="12.75">
      <c r="B144" s="52"/>
      <c r="C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row>
    <row r="145" spans="2:38" ht="12.75">
      <c r="B145" s="52"/>
      <c r="C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row>
    <row r="146" spans="2:38" ht="12.75">
      <c r="B146" s="52"/>
      <c r="C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row>
    <row r="147" spans="2:38" ht="12.75">
      <c r="B147" s="52"/>
      <c r="C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row>
    <row r="148" spans="2:38" ht="12.75">
      <c r="B148" s="52"/>
      <c r="C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row>
    <row r="149" spans="2:38" ht="12.75">
      <c r="B149" s="52"/>
      <c r="C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row>
    <row r="150" spans="2:38" ht="12.75">
      <c r="B150" s="52"/>
      <c r="C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row>
    <row r="151" spans="2:38" ht="12.75">
      <c r="B151" s="52"/>
      <c r="C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row>
    <row r="152" spans="2:38" ht="12.75">
      <c r="B152" s="52"/>
      <c r="C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row>
    <row r="153" spans="2:38" ht="12.75">
      <c r="B153" s="52"/>
      <c r="C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row>
    <row r="154" spans="2:38" ht="12.75">
      <c r="B154" s="52"/>
      <c r="C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row>
    <row r="155" spans="2:38" ht="12.75">
      <c r="B155" s="52"/>
      <c r="C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row>
    <row r="156" spans="2:38" ht="12.75">
      <c r="B156" s="52"/>
      <c r="C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row>
    <row r="157" spans="2:38" ht="12.75">
      <c r="B157" s="52"/>
      <c r="C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row>
    <row r="158" spans="2:38" ht="12.75">
      <c r="B158" s="52"/>
      <c r="C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row>
    <row r="159" spans="2:38" ht="12.75">
      <c r="B159" s="52"/>
      <c r="C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row>
    <row r="160" spans="2:38" ht="12.75">
      <c r="B160" s="52"/>
      <c r="C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row>
    <row r="161" spans="2:38" ht="12.75">
      <c r="B161" s="52"/>
      <c r="C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row>
    <row r="162" spans="2:38" ht="12.75">
      <c r="B162" s="52"/>
      <c r="C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row>
    <row r="163" spans="2:38" ht="12.75">
      <c r="B163" s="52"/>
      <c r="C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row>
    <row r="164" spans="2:38" ht="12.75">
      <c r="B164" s="52"/>
      <c r="C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row>
    <row r="165" spans="2:38" ht="12.75">
      <c r="B165" s="52"/>
      <c r="C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row>
    <row r="166" spans="2:38" ht="12.75">
      <c r="B166" s="52"/>
      <c r="C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row>
    <row r="167" spans="2:38" ht="12.75">
      <c r="B167" s="52"/>
      <c r="C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row>
    <row r="168" spans="2:38" ht="12.75">
      <c r="B168" s="52"/>
      <c r="C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row>
    <row r="169" spans="2:38" ht="12.75">
      <c r="B169" s="52"/>
      <c r="C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row>
    <row r="170" spans="2:38" ht="12.75">
      <c r="B170" s="52"/>
      <c r="C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row>
    <row r="171" spans="2:38" ht="12.75">
      <c r="B171" s="52"/>
      <c r="C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row>
    <row r="172" spans="2:38" ht="12.75">
      <c r="B172" s="52"/>
      <c r="C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row>
    <row r="173" spans="2:38" ht="12.75">
      <c r="B173" s="52"/>
      <c r="C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row>
    <row r="174" spans="2:38" ht="12.75">
      <c r="B174" s="52"/>
      <c r="C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row>
    <row r="175" spans="2:38" ht="12.75">
      <c r="B175" s="52"/>
      <c r="C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row>
    <row r="176" spans="2:38" ht="12.75">
      <c r="B176" s="52"/>
      <c r="C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row>
    <row r="177" spans="2:38" ht="12.75">
      <c r="B177" s="52"/>
      <c r="C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row>
    <row r="178" spans="2:38" ht="12.75">
      <c r="B178" s="52"/>
      <c r="C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row>
    <row r="179" spans="2:38" ht="12.75">
      <c r="B179" s="52"/>
      <c r="C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row>
    <row r="180" spans="2:38" ht="12.75">
      <c r="B180" s="52"/>
      <c r="C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row>
    <row r="181" spans="2:38" ht="12.75">
      <c r="B181" s="52"/>
      <c r="C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row>
    <row r="182" spans="2:38" ht="12.75">
      <c r="B182" s="52"/>
      <c r="C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row>
    <row r="183" spans="2:38" ht="12.75">
      <c r="B183" s="52"/>
      <c r="C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row>
    <row r="184" spans="2:38" ht="12.75">
      <c r="B184" s="52"/>
      <c r="C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row>
    <row r="185" spans="2:38" ht="12.75">
      <c r="B185" s="52"/>
      <c r="C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row>
    <row r="186" spans="2:38" ht="12.75">
      <c r="B186" s="52"/>
      <c r="C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row>
    <row r="187" spans="2:38" ht="12.75">
      <c r="B187" s="52"/>
      <c r="C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row>
    <row r="188" spans="2:38" ht="12.75">
      <c r="B188" s="52"/>
      <c r="C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row>
    <row r="189" spans="2:38" ht="12.75">
      <c r="B189" s="52"/>
      <c r="C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row>
    <row r="190" spans="2:38" ht="12.75">
      <c r="B190" s="52"/>
      <c r="C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row>
    <row r="191" spans="2:38" ht="12.75">
      <c r="B191" s="52"/>
      <c r="C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row>
    <row r="192" spans="2:38" ht="12.75">
      <c r="B192" s="52"/>
      <c r="C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row>
    <row r="193" spans="2:38" ht="12.75">
      <c r="B193" s="52"/>
      <c r="C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row>
    <row r="194" spans="2:38" ht="12.75">
      <c r="B194" s="52"/>
      <c r="C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row>
    <row r="195" spans="2:38" ht="12.75">
      <c r="B195" s="52"/>
      <c r="C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row>
    <row r="196" spans="2:38" ht="12.75">
      <c r="B196" s="52"/>
      <c r="C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row>
    <row r="197" spans="2:38" ht="12.75">
      <c r="B197" s="52"/>
      <c r="C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row>
    <row r="198" spans="2:38" ht="12.75">
      <c r="B198" s="52"/>
      <c r="C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row>
    <row r="199" spans="2:38" ht="12.75">
      <c r="B199" s="52"/>
      <c r="C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row>
    <row r="200" spans="2:38" ht="12.75">
      <c r="B200" s="52"/>
      <c r="C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row>
    <row r="201" spans="2:38" ht="12.75">
      <c r="B201" s="52"/>
      <c r="C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row>
    <row r="202" spans="2:38" ht="12.75">
      <c r="B202" s="52"/>
      <c r="C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row>
    <row r="203" spans="2:38" ht="12.75">
      <c r="B203" s="52"/>
      <c r="C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row>
    <row r="204" spans="2:38" ht="12.75">
      <c r="B204" s="52"/>
      <c r="C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row>
    <row r="205" spans="2:38" ht="12.75">
      <c r="B205" s="52"/>
      <c r="C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row>
    <row r="206" spans="2:38" ht="12.75">
      <c r="B206" s="52"/>
      <c r="C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row>
    <row r="207" spans="2:38" ht="12.75">
      <c r="B207" s="52"/>
      <c r="C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row>
    <row r="208" spans="2:38" ht="12.75">
      <c r="B208" s="52"/>
      <c r="C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row>
    <row r="209" spans="2:38" ht="12.75">
      <c r="B209" s="52"/>
      <c r="C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row>
    <row r="210" spans="2:38" ht="12.75">
      <c r="B210" s="52"/>
      <c r="C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row>
    <row r="211" spans="2:38" ht="12.75">
      <c r="B211" s="52"/>
      <c r="C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row>
    <row r="212" spans="2:38" ht="12.75">
      <c r="B212" s="52"/>
      <c r="C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row>
    <row r="213" spans="2:38" ht="12.75">
      <c r="B213" s="52"/>
      <c r="C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row>
    <row r="214" spans="2:38" ht="12.75">
      <c r="B214" s="52"/>
      <c r="C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row>
    <row r="215" spans="2:38" ht="12.75">
      <c r="B215" s="52"/>
      <c r="C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row>
    <row r="216" spans="2:38" ht="12.75">
      <c r="B216" s="52"/>
      <c r="C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row>
    <row r="217" spans="2:38" ht="12.75">
      <c r="B217" s="52"/>
      <c r="C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row>
    <row r="218" spans="2:38" ht="12.75">
      <c r="B218" s="52"/>
      <c r="C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row>
    <row r="219" spans="2:38" ht="12.75">
      <c r="B219" s="52"/>
      <c r="C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row>
    <row r="220" spans="2:38" ht="12.75">
      <c r="B220" s="52"/>
      <c r="C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row>
    <row r="221" spans="2:38" ht="12.75">
      <c r="B221" s="52"/>
      <c r="C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row>
    <row r="222" spans="2:38" ht="12.75">
      <c r="B222" s="52"/>
      <c r="C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row>
    <row r="223" spans="2:38" ht="12.75">
      <c r="B223" s="52"/>
      <c r="C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row>
    <row r="224" spans="2:38" ht="12.75">
      <c r="B224" s="52"/>
      <c r="C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row>
    <row r="225" spans="2:38" ht="12.75">
      <c r="B225" s="52"/>
      <c r="C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row>
    <row r="226" spans="2:38" ht="12.75">
      <c r="B226" s="52"/>
      <c r="C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row>
    <row r="227" spans="2:38" ht="12.75">
      <c r="B227" s="52"/>
      <c r="C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row>
    <row r="228" spans="2:38" ht="12.75">
      <c r="B228" s="52"/>
      <c r="C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row>
    <row r="229" spans="2:38" ht="12.75">
      <c r="B229" s="52"/>
      <c r="C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row>
    <row r="230" spans="2:38" ht="12.75">
      <c r="B230" s="52"/>
      <c r="C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row>
    <row r="231" spans="2:38" ht="12.75">
      <c r="B231" s="52"/>
      <c r="C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row>
    <row r="232" spans="2:38" ht="12.75">
      <c r="B232" s="52"/>
      <c r="C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row>
    <row r="233" spans="2:38" ht="12.75">
      <c r="B233" s="52"/>
      <c r="C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row>
    <row r="234" spans="2:38" ht="12.75">
      <c r="B234" s="52"/>
      <c r="C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row>
    <row r="235" spans="2:38" ht="12.75">
      <c r="B235" s="52"/>
      <c r="C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row>
    <row r="236" spans="2:38" ht="12.75">
      <c r="B236" s="52"/>
      <c r="C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row>
    <row r="237" spans="2:38" ht="12.75">
      <c r="B237" s="52"/>
      <c r="C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row>
    <row r="238" spans="2:38" ht="12.75">
      <c r="B238" s="52"/>
      <c r="C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row>
    <row r="239" spans="2:38" ht="12.75">
      <c r="B239" s="52"/>
      <c r="C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row>
    <row r="240" spans="2:38" ht="12.75">
      <c r="B240" s="52"/>
      <c r="C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row>
    <row r="241" spans="2:38" ht="12.75">
      <c r="B241" s="52"/>
      <c r="C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row>
    <row r="242" spans="2:38" ht="12.75">
      <c r="B242" s="52"/>
      <c r="C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row>
    <row r="243" spans="2:38" ht="12.75">
      <c r="B243" s="52"/>
      <c r="C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row>
    <row r="244" spans="2:38" ht="12.75">
      <c r="B244" s="52"/>
      <c r="C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row>
    <row r="245" spans="2:38" ht="12.75">
      <c r="B245" s="52"/>
      <c r="C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row>
    <row r="246" spans="2:38" ht="12.75">
      <c r="B246" s="52"/>
      <c r="C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row>
    <row r="247" spans="2:38" ht="12.75">
      <c r="B247" s="52"/>
      <c r="C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row>
    <row r="248" spans="2:38" ht="12.75">
      <c r="B248" s="52"/>
      <c r="C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row>
    <row r="249" spans="2:38" ht="12.75">
      <c r="B249" s="52"/>
      <c r="C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row>
    <row r="250" spans="2:38" ht="12.75">
      <c r="B250" s="52"/>
      <c r="C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row>
    <row r="251" spans="2:38" ht="12.75">
      <c r="B251" s="52"/>
      <c r="C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row>
    <row r="252" spans="2:38" ht="12.75">
      <c r="B252" s="52"/>
      <c r="C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row>
    <row r="253" spans="2:38" ht="12.75">
      <c r="B253" s="52"/>
      <c r="C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row>
    <row r="254" spans="2:38" ht="12.75">
      <c r="B254" s="52"/>
      <c r="C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row>
    <row r="255" spans="2:38" ht="12.75">
      <c r="B255" s="52"/>
      <c r="C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row>
    <row r="256" spans="2:38" ht="12.75">
      <c r="B256" s="52"/>
      <c r="C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row>
    <row r="257" spans="2:38" ht="12.75">
      <c r="B257" s="52"/>
      <c r="C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row>
    <row r="258" spans="2:38" ht="12.75">
      <c r="B258" s="52"/>
      <c r="C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row>
    <row r="259" spans="2:38" ht="12.75">
      <c r="B259" s="52"/>
      <c r="C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row>
    <row r="260" spans="2:38" ht="12.75">
      <c r="B260" s="52"/>
      <c r="C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row>
    <row r="261" spans="2:38" ht="12.75">
      <c r="B261" s="52"/>
      <c r="C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row>
    <row r="262" spans="2:38" ht="12.75">
      <c r="B262" s="52"/>
      <c r="C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row>
    <row r="263" spans="2:38" ht="12.75">
      <c r="B263" s="52"/>
      <c r="C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row>
    <row r="264" spans="2:38" ht="12.75">
      <c r="B264" s="52"/>
      <c r="C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row>
    <row r="265" spans="2:38" ht="12.75">
      <c r="B265" s="52"/>
      <c r="C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row>
    <row r="266" spans="2:38" ht="12.75">
      <c r="B266" s="52"/>
      <c r="C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row>
    <row r="267" spans="2:38" ht="12.75">
      <c r="B267" s="52"/>
      <c r="C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row>
    <row r="268" spans="2:38" ht="12.75">
      <c r="B268" s="52"/>
      <c r="C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row>
    <row r="269" spans="2:38" ht="12.75">
      <c r="B269" s="52"/>
      <c r="C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row>
    <row r="270" spans="2:38" ht="12.75">
      <c r="B270" s="52"/>
      <c r="C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row>
    <row r="271" spans="2:38" ht="12.75">
      <c r="B271" s="52"/>
      <c r="C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row>
    <row r="272" spans="2:38" ht="12.75">
      <c r="B272" s="52"/>
      <c r="C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row>
    <row r="273" spans="2:38" ht="12.75">
      <c r="B273" s="52"/>
      <c r="C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row>
    <row r="274" spans="2:38" ht="12.75">
      <c r="B274" s="52"/>
      <c r="C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row>
    <row r="275" spans="2:38" ht="12.75">
      <c r="B275" s="52"/>
      <c r="C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row>
    <row r="276" spans="2:38" ht="12.75">
      <c r="B276" s="52"/>
      <c r="C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row>
    <row r="277" spans="2:38" ht="12.75">
      <c r="B277" s="52"/>
      <c r="C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row>
    <row r="278" spans="2:38" ht="12.75">
      <c r="B278" s="52"/>
      <c r="C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row>
    <row r="279" spans="2:38" ht="12.75">
      <c r="B279" s="52"/>
      <c r="C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row>
    <row r="280" spans="2:38" ht="12.75">
      <c r="B280" s="52"/>
      <c r="C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row>
    <row r="281" spans="2:38" ht="12.75">
      <c r="B281" s="52"/>
      <c r="C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row>
    <row r="282" spans="2:38" ht="12.75">
      <c r="B282" s="52"/>
      <c r="C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row>
    <row r="283" spans="2:38" ht="12.75">
      <c r="B283" s="52"/>
      <c r="C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row>
    <row r="284" spans="2:38" ht="12.75">
      <c r="B284" s="52"/>
      <c r="C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row>
    <row r="285" spans="2:38" ht="12.75">
      <c r="B285" s="52"/>
      <c r="C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row>
    <row r="286" spans="2:38" ht="12.75">
      <c r="B286" s="52"/>
      <c r="C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row>
    <row r="287" spans="2:38" ht="12.75">
      <c r="B287" s="52"/>
      <c r="C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row>
    <row r="288" spans="2:38" ht="12.75">
      <c r="B288" s="52"/>
      <c r="C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row>
    <row r="289" spans="2:38" ht="12.75">
      <c r="B289" s="52"/>
      <c r="C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row>
    <row r="290" spans="2:38" ht="12.75">
      <c r="B290" s="52"/>
      <c r="C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row>
    <row r="291" spans="2:38" ht="12.75">
      <c r="B291" s="52"/>
      <c r="C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row>
    <row r="292" spans="2:38" ht="12.75">
      <c r="B292" s="52"/>
      <c r="C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row>
    <row r="293" spans="2:38" ht="12.75">
      <c r="B293" s="52"/>
      <c r="C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row>
    <row r="294" spans="2:38" ht="12.75">
      <c r="B294" s="52"/>
      <c r="C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row>
    <row r="295" spans="2:38" ht="12.75">
      <c r="B295" s="52"/>
      <c r="C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row>
    <row r="296" spans="2:38" ht="12.75">
      <c r="B296" s="52"/>
      <c r="C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row>
    <row r="297" spans="2:38" ht="12.75">
      <c r="B297" s="52"/>
      <c r="C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row>
    <row r="298" spans="2:38" ht="12.75">
      <c r="B298" s="52"/>
      <c r="C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row>
    <row r="299" spans="2:38" ht="12.75">
      <c r="B299" s="52"/>
      <c r="C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row>
    <row r="300" spans="2:38" ht="12.75">
      <c r="B300" s="52"/>
      <c r="C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row>
    <row r="301" spans="2:38" ht="12.75">
      <c r="B301" s="52"/>
      <c r="C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row>
    <row r="302" spans="2:38" ht="12.75">
      <c r="B302" s="52"/>
      <c r="C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row>
    <row r="303" spans="2:38" ht="12.75">
      <c r="B303" s="52"/>
      <c r="C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row>
    <row r="304" spans="2:38" ht="12.75">
      <c r="B304" s="52"/>
      <c r="C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row>
    <row r="305" spans="2:38" ht="12.75">
      <c r="B305" s="52"/>
      <c r="C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row>
    <row r="306" spans="2:38" ht="12.75">
      <c r="B306" s="52"/>
      <c r="C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row>
    <row r="307" spans="2:38" ht="12.75">
      <c r="B307" s="52"/>
      <c r="C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row>
    <row r="308" spans="2:38" ht="12.75">
      <c r="B308" s="52"/>
      <c r="C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row>
    <row r="309" spans="2:38" ht="12.75">
      <c r="B309" s="52"/>
      <c r="C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row>
    <row r="310" spans="2:38" ht="12.75">
      <c r="B310" s="52"/>
      <c r="C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row>
    <row r="311" spans="2:38" ht="12.75">
      <c r="B311" s="52"/>
      <c r="C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row>
    <row r="312" spans="2:38" ht="12.75">
      <c r="B312" s="52"/>
      <c r="C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row>
    <row r="313" spans="2:38" ht="12.75">
      <c r="B313" s="52"/>
      <c r="C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row>
    <row r="314" spans="2:38" ht="12.75">
      <c r="B314" s="52"/>
      <c r="C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row>
    <row r="315" spans="2:38" ht="12.75">
      <c r="B315" s="52"/>
      <c r="C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row>
    <row r="316" spans="2:38" ht="12.75">
      <c r="B316" s="52"/>
      <c r="C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row>
    <row r="317" spans="2:38" ht="12.75">
      <c r="B317" s="52"/>
      <c r="C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row>
    <row r="318" spans="2:38" ht="12.75">
      <c r="B318" s="52"/>
      <c r="C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row>
    <row r="319" spans="2:38" ht="12.75">
      <c r="B319" s="52"/>
      <c r="C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row>
    <row r="320" spans="2:38" ht="12.75">
      <c r="B320" s="52"/>
      <c r="C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row>
    <row r="321" spans="2:38" ht="12.75">
      <c r="B321" s="52"/>
      <c r="C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row>
    <row r="322" spans="2:38" ht="12.75">
      <c r="B322" s="52"/>
      <c r="C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row>
    <row r="323" spans="2:38" ht="12.75">
      <c r="B323" s="52"/>
      <c r="C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row>
    <row r="324" spans="2:38" ht="12.75">
      <c r="B324" s="52"/>
      <c r="C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row>
    <row r="325" spans="2:38" ht="12.75">
      <c r="B325" s="52"/>
      <c r="C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row>
    <row r="326" spans="2:38" ht="12.75">
      <c r="B326" s="52"/>
      <c r="C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row>
    <row r="327" spans="2:38" ht="12.75">
      <c r="B327" s="52"/>
      <c r="C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row>
    <row r="328" spans="2:38" ht="12.75">
      <c r="B328" s="52"/>
      <c r="C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row>
    <row r="329" spans="2:38" ht="12.75">
      <c r="B329" s="52"/>
      <c r="C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row>
    <row r="330" spans="2:38" ht="12.75">
      <c r="B330" s="52"/>
      <c r="C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row>
    <row r="331" spans="2:38" ht="12.75">
      <c r="B331" s="52"/>
      <c r="C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row>
    <row r="332" spans="2:38" ht="12.75">
      <c r="B332" s="52"/>
      <c r="C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row>
    <row r="333" spans="2:38" ht="12.75">
      <c r="B333" s="52"/>
      <c r="C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row>
    <row r="334" spans="2:38" ht="12.75">
      <c r="B334" s="52"/>
      <c r="C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row>
    <row r="335" spans="2:38" ht="12.75">
      <c r="B335" s="52"/>
      <c r="C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row>
    <row r="336" spans="2:38" ht="12.75">
      <c r="B336" s="52"/>
      <c r="C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row>
    <row r="337" spans="2:38" ht="12.75">
      <c r="B337" s="52"/>
      <c r="C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row>
    <row r="338" spans="2:38" ht="12.75">
      <c r="B338" s="52"/>
      <c r="C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row>
    <row r="339" spans="2:38" ht="12.75">
      <c r="B339" s="52"/>
      <c r="C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row>
    <row r="340" spans="2:38" ht="12.75">
      <c r="B340" s="52"/>
      <c r="C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row>
    <row r="341" spans="2:38" ht="12.75">
      <c r="B341" s="52"/>
      <c r="C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row>
    <row r="342" spans="2:38" ht="12.75">
      <c r="B342" s="52"/>
      <c r="C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row>
    <row r="343" spans="2:38" ht="12.75">
      <c r="B343" s="52"/>
      <c r="C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row>
    <row r="344" spans="2:38" ht="12.75">
      <c r="B344" s="52"/>
      <c r="C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row>
    <row r="345" spans="2:38" ht="12.75">
      <c r="B345" s="52"/>
      <c r="C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row>
    <row r="346" spans="2:38" ht="12.75">
      <c r="B346" s="52"/>
      <c r="C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row>
    <row r="347" spans="2:38" ht="12.75">
      <c r="B347" s="52"/>
      <c r="C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row>
    <row r="348" spans="2:38" ht="12.75">
      <c r="B348" s="52"/>
      <c r="C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row>
    <row r="349" spans="2:38" ht="12.75">
      <c r="B349" s="52"/>
      <c r="C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row>
    <row r="350" spans="2:38" ht="12.75">
      <c r="B350" s="52"/>
      <c r="C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row>
    <row r="351" spans="2:38" ht="12.75">
      <c r="B351" s="52"/>
      <c r="C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row>
    <row r="352" spans="2:38" ht="12.75">
      <c r="B352" s="52"/>
      <c r="C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row>
    <row r="353" spans="2:38" ht="12.75">
      <c r="B353" s="52"/>
      <c r="C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row>
    <row r="354" spans="2:38" ht="12.75">
      <c r="B354" s="52"/>
      <c r="C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row>
    <row r="355" spans="2:38" ht="12.75">
      <c r="B355" s="52"/>
      <c r="C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row>
    <row r="356" spans="2:38" ht="12.75">
      <c r="B356" s="52"/>
      <c r="C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row>
    <row r="357" spans="2:38" ht="12.75">
      <c r="B357" s="52"/>
      <c r="C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row>
    <row r="358" spans="2:38" ht="12.75">
      <c r="B358" s="52"/>
      <c r="C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row>
  </sheetData>
  <sheetProtection password="CEA2" sheet="1" objects="1" scenarios="1"/>
  <mergeCells count="44">
    <mergeCell ref="E1:J1"/>
    <mergeCell ref="B2:C2"/>
    <mergeCell ref="D1:D3"/>
    <mergeCell ref="AC1:AH1"/>
    <mergeCell ref="K1:P1"/>
    <mergeCell ref="Q1:V1"/>
    <mergeCell ref="W1:AB1"/>
    <mergeCell ref="AI1:AN1"/>
    <mergeCell ref="AO1:AT1"/>
    <mergeCell ref="AU1:AZ1"/>
    <mergeCell ref="BA1:BF1"/>
    <mergeCell ref="BG1:BL1"/>
    <mergeCell ref="BM1:BR1"/>
    <mergeCell ref="BS1:BX1"/>
    <mergeCell ref="BY1:CD1"/>
    <mergeCell ref="CE1:CJ1"/>
    <mergeCell ref="CK1:CP1"/>
    <mergeCell ref="CQ1:CV1"/>
    <mergeCell ref="CW1:DB1"/>
    <mergeCell ref="DC1:DH1"/>
    <mergeCell ref="DI1:DN1"/>
    <mergeCell ref="DO1:DT1"/>
    <mergeCell ref="DU1:DZ1"/>
    <mergeCell ref="EA1:EF1"/>
    <mergeCell ref="EG1:EL1"/>
    <mergeCell ref="EM1:ER1"/>
    <mergeCell ref="ES1:EX1"/>
    <mergeCell ref="EY1:FD1"/>
    <mergeCell ref="FE1:FJ1"/>
    <mergeCell ref="FK1:FP1"/>
    <mergeCell ref="FQ1:FV1"/>
    <mergeCell ref="FW1:GB1"/>
    <mergeCell ref="GC1:GH1"/>
    <mergeCell ref="GI1:GN1"/>
    <mergeCell ref="GO1:GT1"/>
    <mergeCell ref="GU1:GZ1"/>
    <mergeCell ref="HA1:HF1"/>
    <mergeCell ref="HG1:HL1"/>
    <mergeCell ref="HM1:HR1"/>
    <mergeCell ref="IQ1:IV1"/>
    <mergeCell ref="HS1:HX1"/>
    <mergeCell ref="HY1:ID1"/>
    <mergeCell ref="IE1:IJ1"/>
    <mergeCell ref="IK1:IP1"/>
  </mergeCells>
  <conditionalFormatting sqref="E1:IV1">
    <cfRule type="expression" priority="1" dxfId="18" stopIfTrue="1">
      <formula>AND(YEAR(TODAY())=YEAR(E1),MONTH(TODAY())=MONTH(E1))</formula>
    </cfRule>
  </conditionalFormatting>
  <conditionalFormatting sqref="E2:G2 J2:M2 P2:T2 AH2:AL2 V2:Z2 AN2:AR2 AT2:AX2 AZ2:BD2 BF2:BJ2 BL2:BP2 BR2:BV2 BX2:CB2 CD2:CH2 CJ2:CN2 CP2:CT2 CV2:CZ2 DB2:DF2 DH2:DL2 DN2:DR2 DT2:DX2 DZ2:ED2 EF2:EJ2 EL2:EP2 ER2:EV2 EX2:FB2 FD2:FH2 FJ2:FN2 FP2:FT2 FV2:FZ2 GB2:GF2 GH2:GL2 GN2:GR2 GT2:GX2 GZ2:HD2 HF2:HJ2 HL2:HP2 HR2:HV2 HX2:IB2 ID2:IH2 IJ2:IN2 IP2:IT2 AB2:AF2">
    <cfRule type="expression" priority="2" dxfId="18" stopIfTrue="1">
      <formula>AND(TODAY()&gt;=E3,TODAY()&lt;F3)</formula>
    </cfRule>
    <cfRule type="expression" priority="3" dxfId="19" stopIfTrue="1">
      <formula>(DAY(E3)=1)</formula>
    </cfRule>
  </conditionalFormatting>
  <conditionalFormatting sqref="I2 IU2 U2 O2 AA2 AM2 AS2 AY2 BE2 BK2 BQ2 BW2 CC2 CI2 CO2 CU2 DA2 DG2 DM2 DS2 DY2 EE2 EK2 EQ2 EW2 FC2 FI2 FO2 FU2 GA2 GG2 GM2 GS2 GY2 HE2 HK2 HQ2 HW2 IC2 II2 IO2 AG2">
    <cfRule type="expression" priority="4" dxfId="18" stopIfTrue="1">
      <formula>AND(TODAY()&gt;=I3,TODAY()&lt;J3,AND(YEAR(TODAY())=YEAR(I3),MONTH(TODAY())=MONTH(I3)))</formula>
    </cfRule>
    <cfRule type="expression" priority="5" dxfId="19" stopIfTrue="1">
      <formula>(DAY(I3)=1)</formula>
    </cfRule>
  </conditionalFormatting>
  <conditionalFormatting sqref="F3:I3 IR3:IU3 IL3:IO3 L3:O3 R3:U3 X3:AA3 AD3:AG3 AJ3:AM3 AP3:AS3 AV3:AY3 BB3:BE3 BH3:BK3 BN3:BQ3 BT3:BW3 BZ3:CC3 CF3:CI3 CL3:CO3 CR3:CU3 CX3:DA3 DD3:DG3 DJ3:DM3 DP3:DS3 DV3:DY3 EB3:EE3 EH3:EK3 EN3:EQ3 ET3:EW3 EZ3:FC3 FF3:FI3 FL3:FO3 FR3:FU3 FX3:GA3 GD3:GG3 GJ3:GM3 GP3:GS3 GV3:GY3 HB3:HE3 HH3:HK3 HN3:HQ3 HT3:HW3 HZ3:IC3 IF3:II3">
    <cfRule type="expression" priority="6" dxfId="19" stopIfTrue="1">
      <formula>(AND(DAY(F3)=1,NOT(AND($B4&lt;=D3,NOT($B5&lt;D3+6)))))</formula>
    </cfRule>
    <cfRule type="expression" priority="7" dxfId="20" stopIfTrue="1">
      <formula>(AND($B4&lt;=F3,NOT($B5&lt;F3),NOT($B4="")))</formula>
    </cfRule>
    <cfRule type="expression" priority="8" dxfId="21" stopIfTrue="1">
      <formula>(AND($B4&lt;=D3,NOT($B5&lt;D3+6),DAY(F3)=1,NOT($B4="")))</formula>
    </cfRule>
  </conditionalFormatting>
  <conditionalFormatting sqref="J3 IP3 IV3 P3 V3 AB3 AH3 AN3 AT3 AZ3 BF3 BL3 BR3 BX3 CD3 CJ3 CP3 CV3 DB3 DH3 DN3 DT3 DZ3 EF3 EL3 ER3 EX3 FD3 FJ3 FP3 FV3 GB3 GH3 GN3 GT3 GZ3 HF3 HL3 HR3 HX3 ID3 IJ3">
    <cfRule type="expression" priority="9" dxfId="19" stopIfTrue="1">
      <formula>(AND(DAY(J3)=1,NOT(AND($B4&lt;=H3,NOT($B5&lt;H3+6)))))</formula>
    </cfRule>
    <cfRule type="expression" priority="10" dxfId="20" stopIfTrue="1">
      <formula>(AND($B4&lt;=I3,NOT($B5&lt;I3),NOT($B4="")))</formula>
    </cfRule>
    <cfRule type="expression" priority="11" dxfId="21" stopIfTrue="1">
      <formula>(AND($B4&lt;=H3,NOT($B5&lt;H3+6),DAY(J3)=1,NOT($B4="")))</formula>
    </cfRule>
  </conditionalFormatting>
  <conditionalFormatting sqref="E3 K3 Q3 W3 AC3 AI3 AO3 AU3 BA3 BG3 BM3 BS3 BY3 CE3 CK3 CQ3 CW3 DC3 DI3 DO3 DU3 EA3 EG3 EM3 ES3 EY3 FE3 FK3 FQ3 FW3 GC3 GI3 GO3 GU3 HA3 HG3 HM3 HS3 HY3 IE3 IK3 IQ3">
    <cfRule type="expression" priority="12" dxfId="19" stopIfTrue="1">
      <formula>(AND(DAY(E3)=1,NOT(OR(AND($B4&lt;=C4,NOT($B5&lt;C3)),OR($B4=E3,$B5=E3)))))</formula>
    </cfRule>
    <cfRule type="expression" priority="13" dxfId="20" stopIfTrue="1">
      <formula>(AND($B4&lt;=C3,NOT($B5&lt;C3),NOT($B4="")))</formula>
    </cfRule>
    <cfRule type="expression" priority="14" dxfId="21" stopIfTrue="1">
      <formula>(AND(NOT($B4=""),OR(AND($B4&lt;=C3,NOT($B5&lt;C3),DAY(C3)=1),OR($B4=E3,$B5=E3))))</formula>
    </cfRule>
  </conditionalFormatting>
  <conditionalFormatting sqref="IV2">
    <cfRule type="expression" priority="15" dxfId="18" stopIfTrue="1">
      <formula>AND(TODAY()&gt;=IV3,TODAY()&lt;IV121)</formula>
    </cfRule>
    <cfRule type="expression" priority="16" dxfId="19" stopIfTrue="1">
      <formula>(DAY(IV3)=1)</formula>
    </cfRule>
  </conditionalFormatting>
  <conditionalFormatting sqref="H2 N2">
    <cfRule type="expression" priority="17" dxfId="18" stopIfTrue="1">
      <formula>AND(TODAY()&gt;=H3,TODAY()&lt;I3,NOT(I3=""))</formula>
    </cfRule>
    <cfRule type="expression" priority="18" dxfId="19" stopIfTrue="1">
      <formula>(DAY(H3)=1)</formula>
    </cfRule>
  </conditionalFormatting>
  <dataValidations count="1">
    <dataValidation errorStyle="warning" type="date" allowBlank="1" showInputMessage="1" showErrorMessage="1" promptTitle="Enter the date" prompt="eg. 1999/12/24" errorTitle="Try again" error="Eligible date: between 1998/7/23 and 2200/1/1" imeMode="off" sqref="B1">
      <formula1>35999</formula1>
      <formula2>109575</formula2>
    </dataValidation>
  </dataValidations>
  <printOptions/>
  <pageMargins left="0.38" right="0.2" top="1" bottom="1" header="0.5" footer="0.5"/>
  <pageSetup horizontalDpi="300" verticalDpi="300" orientation="landscape" paperSize="8" scale="55" r:id="rId4"/>
  <headerFooter alignWithMargins="0">
    <oddHeader>&amp;CFixing Return Date&amp;R020711</oddHeader>
    <oddFooter>&amp;LKen Matsuoka&amp;C&amp;F&amp;R&amp;D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Matsuoka</dc:creator>
  <cp:keywords/>
  <dc:description/>
  <cp:lastModifiedBy> </cp:lastModifiedBy>
  <cp:lastPrinted>2002-09-06T08:14:21Z</cp:lastPrinted>
  <dcterms:created xsi:type="dcterms:W3CDTF">2002-07-29T02:07:26Z</dcterms:created>
  <dcterms:modified xsi:type="dcterms:W3CDTF">2007-11-23T13:15:47Z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